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 defaultThemeVersion="123820"/>
  <bookViews>
    <workbookView xWindow="20370" yWindow="-750" windowWidth="21840" windowHeight="11820"/>
  </bookViews>
  <sheets>
    <sheet name="Procedimiento" sheetId="7" r:id="rId1"/>
    <sheet name="Indices" sheetId="1" r:id="rId2"/>
    <sheet name="CUENTA" sheetId="6" r:id="rId3"/>
    <sheet name="Diario" sheetId="2" r:id="rId4"/>
    <sheet name="Saldos Ajustados" sheetId="3" r:id="rId5"/>
    <sheet name="Ajustes" sheetId="5" r:id="rId6"/>
  </sheets>
  <definedNames>
    <definedName name="_xlnm._FilterDatabase" localSheetId="2" hidden="1">CUENTA!$A$1:$D$471</definedName>
  </definedNames>
  <calcPr calcId="145621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5" l="1"/>
  <c r="B28" i="5"/>
  <c r="G26" i="5"/>
  <c r="B26" i="5"/>
  <c r="G24" i="5"/>
  <c r="B24" i="5"/>
  <c r="G22" i="5"/>
  <c r="B22" i="5"/>
  <c r="F20" i="5"/>
  <c r="F18" i="5"/>
  <c r="B20" i="5"/>
  <c r="F29" i="5"/>
  <c r="G29" i="5"/>
  <c r="B18" i="5"/>
  <c r="B27" i="5"/>
  <c r="B25" i="5"/>
  <c r="B23" i="5"/>
  <c r="B21" i="5"/>
  <c r="B19" i="5"/>
  <c r="B17" i="5"/>
  <c r="H29" i="5" l="1"/>
  <c r="F12" i="5"/>
  <c r="G11" i="5"/>
  <c r="H11" i="5" s="1"/>
  <c r="G12" i="5" l="1"/>
  <c r="H12" i="5" s="1"/>
  <c r="E9" i="2" l="1"/>
  <c r="F9" i="2" s="1"/>
  <c r="B11" i="5"/>
  <c r="B6" i="5"/>
  <c r="B7" i="5"/>
  <c r="B8" i="5"/>
  <c r="B9" i="5"/>
  <c r="B10" i="5"/>
  <c r="B5" i="5"/>
  <c r="B4" i="5"/>
  <c r="E5" i="2"/>
  <c r="F5" i="2" s="1"/>
  <c r="E6" i="2"/>
  <c r="F6" i="2" s="1"/>
  <c r="E7" i="2"/>
  <c r="F7" i="2" s="1"/>
  <c r="E8" i="2"/>
  <c r="G8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G24" i="2" s="1"/>
  <c r="E25" i="2"/>
  <c r="F25" i="2" s="1"/>
  <c r="E26" i="2"/>
  <c r="F26" i="2" s="1"/>
  <c r="E27" i="2"/>
  <c r="F27" i="2" s="1"/>
  <c r="E28" i="2"/>
  <c r="G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G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G56" i="2" s="1"/>
  <c r="E57" i="2"/>
  <c r="F57" i="2" s="1"/>
  <c r="E58" i="2"/>
  <c r="F58" i="2" s="1"/>
  <c r="E59" i="2"/>
  <c r="F59" i="2" s="1"/>
  <c r="E60" i="2"/>
  <c r="G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G48" i="3"/>
  <c r="F8" i="2" l="1"/>
  <c r="G52" i="2"/>
  <c r="G36" i="2"/>
  <c r="F40" i="2"/>
  <c r="G20" i="2"/>
  <c r="F60" i="2"/>
  <c r="F28" i="2"/>
  <c r="G64" i="2"/>
  <c r="G48" i="2"/>
  <c r="G32" i="2"/>
  <c r="G16" i="2"/>
  <c r="F56" i="2"/>
  <c r="F24" i="2"/>
  <c r="G44" i="2"/>
  <c r="G12" i="2"/>
  <c r="G63" i="2"/>
  <c r="G59" i="2"/>
  <c r="G51" i="2"/>
  <c r="G43" i="2"/>
  <c r="G39" i="2"/>
  <c r="G35" i="2"/>
  <c r="G31" i="2"/>
  <c r="G27" i="2"/>
  <c r="G23" i="2"/>
  <c r="G19" i="2"/>
  <c r="G15" i="2"/>
  <c r="G11" i="2"/>
  <c r="G7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G55" i="2"/>
  <c r="G47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</calcChain>
</file>

<file path=xl/comments1.xml><?xml version="1.0" encoding="utf-8"?>
<comments xmlns="http://schemas.openxmlformats.org/spreadsheetml/2006/main">
  <authors>
    <author>Windows User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Poner la fecha de cierre del balance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Comprobamos que da lo mismo que en Saldos Ajustados</t>
        </r>
      </text>
    </comment>
  </commentList>
</comments>
</file>

<file path=xl/sharedStrings.xml><?xml version="1.0" encoding="utf-8"?>
<sst xmlns="http://schemas.openxmlformats.org/spreadsheetml/2006/main" count="1318" uniqueCount="621">
  <si>
    <r>
      <rPr>
        <b/>
        <sz val="12"/>
        <color rgb="FF000000"/>
        <rFont val="Calibri"/>
        <family val="2"/>
      </rPr>
      <t>MES</t>
    </r>
  </si>
  <si>
    <t>abr-00</t>
  </si>
  <si>
    <t>ago-00</t>
  </si>
  <si>
    <t>dic-00</t>
  </si>
  <si>
    <t>ene-01</t>
  </si>
  <si>
    <t>abr-01</t>
  </si>
  <si>
    <t>ago-01</t>
  </si>
  <si>
    <t>dic-01</t>
  </si>
  <si>
    <t>ene-02</t>
  </si>
  <si>
    <t>abr-02</t>
  </si>
  <si>
    <t>ago-02</t>
  </si>
  <si>
    <t>dic-02</t>
  </si>
  <si>
    <t>ene-03</t>
  </si>
  <si>
    <t>abr-03</t>
  </si>
  <si>
    <t>ago-03</t>
  </si>
  <si>
    <t>PERIODO</t>
  </si>
  <si>
    <t>CUENTA CONTABLE</t>
  </si>
  <si>
    <t>DEBE</t>
  </si>
  <si>
    <t>HABER</t>
  </si>
  <si>
    <t>Caja en Pesos</t>
  </si>
  <si>
    <t>Capital</t>
  </si>
  <si>
    <t>IVA Credito Fiscal</t>
  </si>
  <si>
    <t>Compras</t>
  </si>
  <si>
    <t>Compras No Gravadas</t>
  </si>
  <si>
    <t>Proveedores en Cta. Cte. locales</t>
  </si>
  <si>
    <t>Perc IIBB Capital Federal</t>
  </si>
  <si>
    <t>Perc IVA -RG3337</t>
  </si>
  <si>
    <t>Telefono Fijo</t>
  </si>
  <si>
    <t>Mantenimiento</t>
  </si>
  <si>
    <t>MERCADERIAS</t>
  </si>
  <si>
    <t>BANCO SIRCREB</t>
  </si>
  <si>
    <t>SIRCREB Capital Federal</t>
  </si>
  <si>
    <t>IVA Saldo Libre Disponibilidad</t>
  </si>
  <si>
    <t>IVA Saldo Tecnico</t>
  </si>
  <si>
    <t>IIBB a Favor Capital Federal</t>
  </si>
  <si>
    <t>Banco Superville Cta. Cte.</t>
  </si>
  <si>
    <t>Retenciones Bancarias de Ganancias a Favor</t>
  </si>
  <si>
    <t>Clientes - Deudores</t>
  </si>
  <si>
    <t>Honorarios</t>
  </si>
  <si>
    <t>Provisión Honorarios Directores</t>
  </si>
  <si>
    <t>VENTAS</t>
  </si>
  <si>
    <t>IVA Debito Fiscal</t>
  </si>
  <si>
    <t>Retenciones de IVA</t>
  </si>
  <si>
    <t>Retenciones de IIBB Capital Federal</t>
  </si>
  <si>
    <t>Impuesto a los Ingresos Brutos</t>
  </si>
  <si>
    <t>IIBB a Pagar Capital Federal</t>
  </si>
  <si>
    <t>Etiquetas de fila</t>
  </si>
  <si>
    <t>Total general</t>
  </si>
  <si>
    <t>Suma de DEBE</t>
  </si>
  <si>
    <t>Suma de HABER</t>
  </si>
  <si>
    <t>Coficiente</t>
  </si>
  <si>
    <t>Cierre de Ejercicio</t>
  </si>
  <si>
    <t>dic-03</t>
  </si>
  <si>
    <t>ene-04</t>
  </si>
  <si>
    <t>abr-04</t>
  </si>
  <si>
    <t>ago-04</t>
  </si>
  <si>
    <t>dic-04</t>
  </si>
  <si>
    <t>ene-05</t>
  </si>
  <si>
    <t>abr-05</t>
  </si>
  <si>
    <t>ago-05</t>
  </si>
  <si>
    <t>dic-05</t>
  </si>
  <si>
    <t>ene-06</t>
  </si>
  <si>
    <t>abr-06</t>
  </si>
  <si>
    <t>ago-06</t>
  </si>
  <si>
    <t>dic-06</t>
  </si>
  <si>
    <t>ene-07</t>
  </si>
  <si>
    <t>abr-07</t>
  </si>
  <si>
    <t>ago-07</t>
  </si>
  <si>
    <t>dic-07</t>
  </si>
  <si>
    <t>ene-08</t>
  </si>
  <si>
    <t>abr-08</t>
  </si>
  <si>
    <t>ago-08</t>
  </si>
  <si>
    <t>dic-08</t>
  </si>
  <si>
    <t>ene-09</t>
  </si>
  <si>
    <t>abr-09</t>
  </si>
  <si>
    <t>ago-09</t>
  </si>
  <si>
    <t>dic-09</t>
  </si>
  <si>
    <t>ene-10</t>
  </si>
  <si>
    <t>abr-10</t>
  </si>
  <si>
    <t>ago-10</t>
  </si>
  <si>
    <t>dic-10</t>
  </si>
  <si>
    <t>ene-11</t>
  </si>
  <si>
    <t>abr-11</t>
  </si>
  <si>
    <t>ago-11</t>
  </si>
  <si>
    <t>dic-11</t>
  </si>
  <si>
    <t>ene-12</t>
  </si>
  <si>
    <t>abr-12</t>
  </si>
  <si>
    <t>ago-12</t>
  </si>
  <si>
    <t>dic-12</t>
  </si>
  <si>
    <t>ene-13</t>
  </si>
  <si>
    <t>abr-13</t>
  </si>
  <si>
    <t>ago-13</t>
  </si>
  <si>
    <t>dic-13</t>
  </si>
  <si>
    <t>ene-14</t>
  </si>
  <si>
    <t>abr-14</t>
  </si>
  <si>
    <t>ago-14</t>
  </si>
  <si>
    <t>dic-14</t>
  </si>
  <si>
    <t>ene-15</t>
  </si>
  <si>
    <t>abr-15</t>
  </si>
  <si>
    <t>ago-15</t>
  </si>
  <si>
    <t>dic-15</t>
  </si>
  <si>
    <t>ene-16</t>
  </si>
  <si>
    <t>abr-16</t>
  </si>
  <si>
    <t>ago-16</t>
  </si>
  <si>
    <t>dic-16</t>
  </si>
  <si>
    <t>ene-17</t>
  </si>
  <si>
    <t>abr-17</t>
  </si>
  <si>
    <t>ago-17</t>
  </si>
  <si>
    <t>dic-17</t>
  </si>
  <si>
    <t>ene-18</t>
  </si>
  <si>
    <t>abr-18</t>
  </si>
  <si>
    <t>ago-18</t>
  </si>
  <si>
    <t>dic-18</t>
  </si>
  <si>
    <t>ene-19</t>
  </si>
  <si>
    <t>13/02/2019</t>
  </si>
  <si>
    <t>13/03/2019</t>
  </si>
  <si>
    <t>13/05/2019</t>
  </si>
  <si>
    <t>13/06/2019</t>
  </si>
  <si>
    <t>13/07/2019</t>
  </si>
  <si>
    <t>13/09/2019</t>
  </si>
  <si>
    <t>13/10/2019</t>
  </si>
  <si>
    <t>13/11/2019</t>
  </si>
  <si>
    <t>14/02/2019</t>
  </si>
  <si>
    <t>14/03/2019</t>
  </si>
  <si>
    <t>14/05/2019</t>
  </si>
  <si>
    <t>14/06/2019</t>
  </si>
  <si>
    <t>14/07/2019</t>
  </si>
  <si>
    <t>14/09/2019</t>
  </si>
  <si>
    <t>14/10/2019</t>
  </si>
  <si>
    <t>14/11/2019</t>
  </si>
  <si>
    <t>15/02/2019</t>
  </si>
  <si>
    <t>15/03/2019</t>
  </si>
  <si>
    <t>15/05/2019</t>
  </si>
  <si>
    <t>15/06/2019</t>
  </si>
  <si>
    <t>15/07/2019</t>
  </si>
  <si>
    <t>15/09/2019</t>
  </si>
  <si>
    <t>15/10/2019</t>
  </si>
  <si>
    <t>15/11/2019</t>
  </si>
  <si>
    <t>16/02/2019</t>
  </si>
  <si>
    <t>16/03/2019</t>
  </si>
  <si>
    <t>16/05/2019</t>
  </si>
  <si>
    <t>16/06/2019</t>
  </si>
  <si>
    <t>16/07/2019</t>
  </si>
  <si>
    <t>16/09/2019</t>
  </si>
  <si>
    <t>16/10/2019</t>
  </si>
  <si>
    <t>16/11/2019</t>
  </si>
  <si>
    <t>17/02/2019</t>
  </si>
  <si>
    <t>17/03/2019</t>
  </si>
  <si>
    <t>17/05/2019</t>
  </si>
  <si>
    <t>17/06/2019</t>
  </si>
  <si>
    <t>17/07/2019</t>
  </si>
  <si>
    <t>17/09/2019</t>
  </si>
  <si>
    <t>17/10/2019</t>
  </si>
  <si>
    <t>17/11/2019</t>
  </si>
  <si>
    <t>18/02/2019</t>
  </si>
  <si>
    <t>18/03/2019</t>
  </si>
  <si>
    <t>18/05/2019</t>
  </si>
  <si>
    <t>18/06/2019</t>
  </si>
  <si>
    <t>18/07/2019</t>
  </si>
  <si>
    <t>18/09/2019</t>
  </si>
  <si>
    <t>18/10/2019</t>
  </si>
  <si>
    <t>18/11/2019</t>
  </si>
  <si>
    <t>Perido</t>
  </si>
  <si>
    <t>Debe Ajustado</t>
  </si>
  <si>
    <t>Haber Ajustado</t>
  </si>
  <si>
    <t>01-sep</t>
  </si>
  <si>
    <t>01-nov</t>
  </si>
  <si>
    <t>01-dic</t>
  </si>
  <si>
    <t>Suma de Recpam DEBE</t>
  </si>
  <si>
    <t>Suma de Recpam haber</t>
  </si>
  <si>
    <t>BALANCE</t>
  </si>
  <si>
    <t>TIPO DE ASIENTO</t>
  </si>
  <si>
    <t>Detalle</t>
  </si>
  <si>
    <t xml:space="preserve">Cuenta </t>
  </si>
  <si>
    <t>NOMBRE</t>
  </si>
  <si>
    <t>RUBRO</t>
  </si>
  <si>
    <t>COMENTARIO</t>
  </si>
  <si>
    <t>STATUS</t>
  </si>
  <si>
    <t>ACTIVO</t>
  </si>
  <si>
    <t>Activo</t>
  </si>
  <si>
    <t>ACTIVO CORRIENTE</t>
  </si>
  <si>
    <t>CAJA Y BANCOS</t>
  </si>
  <si>
    <t>CAJAS</t>
  </si>
  <si>
    <t>Caja Oficina</t>
  </si>
  <si>
    <t>Caja Casa</t>
  </si>
  <si>
    <t>Caja Dolares Casa</t>
  </si>
  <si>
    <t>Banco Santander 015-372795/5</t>
  </si>
  <si>
    <t>Banco HSBC</t>
  </si>
  <si>
    <t>Banco Galicia Vane</t>
  </si>
  <si>
    <t>Banco Frances Vane</t>
  </si>
  <si>
    <t>Banco Patagonia In Time SRL</t>
  </si>
  <si>
    <t>Banco Ciudad In Time SRL</t>
  </si>
  <si>
    <t>Banco Provincia In Time SRL</t>
  </si>
  <si>
    <t>Banco Macro PedimeOnline</t>
  </si>
  <si>
    <t>Banco Patagonia Problema Resuelto</t>
  </si>
  <si>
    <t>Banco Patagonia Graciela</t>
  </si>
  <si>
    <t>Banco Patagonia Omar</t>
  </si>
  <si>
    <t>Cheques</t>
  </si>
  <si>
    <t>Caja en Dolares</t>
  </si>
  <si>
    <t>Banco Patagonia Cta. Cte.</t>
  </si>
  <si>
    <t>Banco Ciudad Cta. Cte.</t>
  </si>
  <si>
    <t>Banco Nacion Cta. Cte.</t>
  </si>
  <si>
    <t>BANCOS</t>
  </si>
  <si>
    <t>Banco Santander Rio Cta Corriente</t>
  </si>
  <si>
    <t>Banco Santander Rio Cta Corriente U$S</t>
  </si>
  <si>
    <t>Banco ICBC Cta. Cte.</t>
  </si>
  <si>
    <t>Banco Itaú Cta. Cte.</t>
  </si>
  <si>
    <t>Banco Galicia Cta. Cte.</t>
  </si>
  <si>
    <t>Banco Provincia Cta. Cte.</t>
  </si>
  <si>
    <t>Banco Comafi Cta. Cte</t>
  </si>
  <si>
    <t>Banco Patagonia Taxes Software</t>
  </si>
  <si>
    <t>Banco Macro Cta. Cte.</t>
  </si>
  <si>
    <t>Cheque Diferido Banco Santander Rio</t>
  </si>
  <si>
    <t>Cheque Diferido Banco Macro</t>
  </si>
  <si>
    <t>Banco Credicoop Cta. Cte.</t>
  </si>
  <si>
    <t>INVERSIONES</t>
  </si>
  <si>
    <t>TEMPORARIAS</t>
  </si>
  <si>
    <t>PLAZO FIJO</t>
  </si>
  <si>
    <t>Otras Inversiones</t>
  </si>
  <si>
    <t>PERMANENTES</t>
  </si>
  <si>
    <t>ACCIONES</t>
  </si>
  <si>
    <t>Inversión Central Caribe</t>
  </si>
  <si>
    <t>CREDITOS POR VENTAS</t>
  </si>
  <si>
    <t>Operaciones Ordinarias</t>
  </si>
  <si>
    <t>Deudores por ventas comunes</t>
  </si>
  <si>
    <t>Deudores por ventas morosos</t>
  </si>
  <si>
    <t>Deudores en gestión judicial</t>
  </si>
  <si>
    <t>Previsión deudores incobrables</t>
  </si>
  <si>
    <t>TEAC - Trabajos Ejecutados a Certificar</t>
  </si>
  <si>
    <t>OTROS CREDITOS</t>
  </si>
  <si>
    <t>ANTICIPOS DE IMPUESTOS</t>
  </si>
  <si>
    <t>Anticipos Impuesto a las Ganancias</t>
  </si>
  <si>
    <t>Retenciones Ingr. Brutos</t>
  </si>
  <si>
    <t>Retenciones SUSS</t>
  </si>
  <si>
    <t>Retenciones Impuesto a las Ganancias</t>
  </si>
  <si>
    <t>Impuesto a las Ganancias (Saldo a favor)</t>
  </si>
  <si>
    <t>Retenciones de IIBB Buenos Aires</t>
  </si>
  <si>
    <t>Retenciones de IIBB Catamarca</t>
  </si>
  <si>
    <t>Retenciones de IIBB Chaco</t>
  </si>
  <si>
    <t>Retenciones de IIBB Chubut</t>
  </si>
  <si>
    <t>Retenciones de IIBB Córdoba</t>
  </si>
  <si>
    <t>Retenciones de IIBB Corrientes</t>
  </si>
  <si>
    <t>Retenciones de IIBB Entre Ríos</t>
  </si>
  <si>
    <t>Retenciones de IIBB Formosa</t>
  </si>
  <si>
    <t>Retenciones de IIBB Jujuy</t>
  </si>
  <si>
    <t>Retenciones de IIBB La Pampa</t>
  </si>
  <si>
    <t>Retenciones de IIBB La Rioja</t>
  </si>
  <si>
    <t>Retenciones de IIBB Mendoza</t>
  </si>
  <si>
    <t>Retenciones de IIBB Misiones</t>
  </si>
  <si>
    <t>Retenciones de IIBB Neuquén</t>
  </si>
  <si>
    <t>Retenciones de IIBB Pascua Lama</t>
  </si>
  <si>
    <t>Retenciones de IIBB Río Negro</t>
  </si>
  <si>
    <t>Retenciones de IIBB Salta</t>
  </si>
  <si>
    <t>Retenciones de IIBB San Juan</t>
  </si>
  <si>
    <t>Retenciones de IIBB San Luis</t>
  </si>
  <si>
    <t>Retenciones de IIBB Santa Cruz</t>
  </si>
  <si>
    <t>Retenciones de IIBB Santa Fe</t>
  </si>
  <si>
    <t>Retenciones de IIBB Santiago del Estero</t>
  </si>
  <si>
    <t>Retenciones de IIBB Tierra del Fuego</t>
  </si>
  <si>
    <t>Retenciones de IIBB Tucuman</t>
  </si>
  <si>
    <t>IIBB a Favor Catamarca</t>
  </si>
  <si>
    <t>IIBB a Favor Chaco</t>
  </si>
  <si>
    <t>IIBB a Favor Chubut</t>
  </si>
  <si>
    <t>IIBB a Favor Córdoba</t>
  </si>
  <si>
    <t>IIBB a Favor Corrientes</t>
  </si>
  <si>
    <t>IIBB a Favor Entre Ríos</t>
  </si>
  <si>
    <t>IIBB a Favor Formosa</t>
  </si>
  <si>
    <t>IIBB a Favor Jujuy</t>
  </si>
  <si>
    <t>IIBB a Favor La Pampa</t>
  </si>
  <si>
    <t>IIBB a Favor La Rioja</t>
  </si>
  <si>
    <t>IIBB a Favor Mendoza</t>
  </si>
  <si>
    <t>IIBB a Favor Misiones</t>
  </si>
  <si>
    <t>IIBB a Favor Neuquén</t>
  </si>
  <si>
    <t>IIBB a Favor Pascua Lama</t>
  </si>
  <si>
    <t>IIBB a Favor Río Negro</t>
  </si>
  <si>
    <t>IIBB a Favor Salta</t>
  </si>
  <si>
    <t>IIBB a Favor San Juan</t>
  </si>
  <si>
    <t>IIBB a Favor San Luis</t>
  </si>
  <si>
    <t>IIBB a Favor Santa Cruz</t>
  </si>
  <si>
    <t>IIBB a Favor Santa Fe</t>
  </si>
  <si>
    <t>IIBB a Favor Santiago del Estero</t>
  </si>
  <si>
    <t>IIBB a Favor Tierra del Fuego</t>
  </si>
  <si>
    <t>IIBB a Favor Tucuman</t>
  </si>
  <si>
    <t>IIBB a Favor Buenos Aires</t>
  </si>
  <si>
    <t>Anticipo Impto.Ganancia Mínima Presunta</t>
  </si>
  <si>
    <t>Retenciones SICORE</t>
  </si>
  <si>
    <t>IGMP (Saldo a Favor)</t>
  </si>
  <si>
    <t>Anticipo Honorarios Directores</t>
  </si>
  <si>
    <t>CREDITOS DIVERSOS</t>
  </si>
  <si>
    <t>Anticipos de proveedores</t>
  </si>
  <si>
    <t>Depósito en garantía alquileres</t>
  </si>
  <si>
    <t>Derechos adquiridos a devengar</t>
  </si>
  <si>
    <t>Intereses a devengar</t>
  </si>
  <si>
    <t>Cuentas a rendir - Directores</t>
  </si>
  <si>
    <t>Alquileres no devengados</t>
  </si>
  <si>
    <t>Créditos por Impuestos Diferidos</t>
  </si>
  <si>
    <t>Intereses a devengar AGIP</t>
  </si>
  <si>
    <t>Imp. Ley 25413 Cred 0.6%</t>
  </si>
  <si>
    <t>Otros Créditos</t>
  </si>
  <si>
    <t>BIENES DE CAMBIO</t>
  </si>
  <si>
    <t>MERCADERIA DE REVENTA</t>
  </si>
  <si>
    <t>Productos en Proceso</t>
  </si>
  <si>
    <t>OTROS ACTIVOS</t>
  </si>
  <si>
    <t>OTROS</t>
  </si>
  <si>
    <t>Materias Primas</t>
  </si>
  <si>
    <t>Fondo de Comercio</t>
  </si>
  <si>
    <t>Amortizacion Acumulada Fondo de Comercio</t>
  </si>
  <si>
    <t>Productos</t>
  </si>
  <si>
    <t>ACTIVO NO CORRIENTE</t>
  </si>
  <si>
    <t>BIENES DE USO</t>
  </si>
  <si>
    <t>EQUIPOS DE COMPUTACION</t>
  </si>
  <si>
    <t>Equipos de computación valores históricos</t>
  </si>
  <si>
    <t>Equipos de computación ajuste</t>
  </si>
  <si>
    <t>Equipos de Computación</t>
  </si>
  <si>
    <t>Computadoras</t>
  </si>
  <si>
    <t>Amortización Acumulada Equipos de comput.</t>
  </si>
  <si>
    <t>Amortizacion Acumulada Equipos</t>
  </si>
  <si>
    <t>INSTALACIONES</t>
  </si>
  <si>
    <t>Instalaciones valores históricos</t>
  </si>
  <si>
    <t>Instalaciones ajuste</t>
  </si>
  <si>
    <t>Instalaciones</t>
  </si>
  <si>
    <t>Amortización Acumulada Instalaciones</t>
  </si>
  <si>
    <t>MUEBLES Y UTILES</t>
  </si>
  <si>
    <t>Muebles y utiles valores históricos</t>
  </si>
  <si>
    <t>Muebles y utiles ajuste</t>
  </si>
  <si>
    <t>Muebles y Utiles</t>
  </si>
  <si>
    <t>Amortización Acumulada Muebles y Útiles</t>
  </si>
  <si>
    <t>INMUEBLES</t>
  </si>
  <si>
    <t>Inmuebles</t>
  </si>
  <si>
    <t>RODADOS</t>
  </si>
  <si>
    <t>Vehiculos</t>
  </si>
  <si>
    <t>Rodados</t>
  </si>
  <si>
    <t>Amortización Acumulada Rodados</t>
  </si>
  <si>
    <t>Accesorios</t>
  </si>
  <si>
    <t>Amortización Acumulada Accesorios</t>
  </si>
  <si>
    <t>MAQUINARIAS</t>
  </si>
  <si>
    <t>Maquinarias</t>
  </si>
  <si>
    <t>Amortización Acumulada Maquinarias</t>
  </si>
  <si>
    <t>ACTIVOS INTANGIBLES</t>
  </si>
  <si>
    <t>INTANGIBLES</t>
  </si>
  <si>
    <t>Gastos de organización valores historicos</t>
  </si>
  <si>
    <t>Gastos de organización ajuste</t>
  </si>
  <si>
    <t>Amortización acumulada gs. de organización</t>
  </si>
  <si>
    <t>PASIVO</t>
  </si>
  <si>
    <t>Pasivo</t>
  </si>
  <si>
    <t>PASIVO CORRIENTE</t>
  </si>
  <si>
    <t>Deudas</t>
  </si>
  <si>
    <t>Comerciales</t>
  </si>
  <si>
    <t>Proveedores en cta. cte. exterior</t>
  </si>
  <si>
    <t>Derechos de exhibición a devengar</t>
  </si>
  <si>
    <t xml:space="preserve">Cheques emitidos </t>
  </si>
  <si>
    <t>Anticipo de Clientes</t>
  </si>
  <si>
    <t>Cta. Cte Directores</t>
  </si>
  <si>
    <t>Cuenta Particular Socio 1</t>
  </si>
  <si>
    <t>Deudas Bancarias</t>
  </si>
  <si>
    <t>Préstamo</t>
  </si>
  <si>
    <t>Leasing</t>
  </si>
  <si>
    <t>Cuenta Particular Socio 3</t>
  </si>
  <si>
    <t>Cuenta Particular Socio 2</t>
  </si>
  <si>
    <t>Cuenta Particular Socio 4</t>
  </si>
  <si>
    <t>REMUNERACIONES Y CARGAS SOCIALES</t>
  </si>
  <si>
    <t>Sueldos y Jornales a pagar</t>
  </si>
  <si>
    <t>Cargas sociales a pagar</t>
  </si>
  <si>
    <t>Sindicatos a Pagar</t>
  </si>
  <si>
    <t>Moratoria SUSS a pagar</t>
  </si>
  <si>
    <t>Depósitos en Garantía Socio Gerente</t>
  </si>
  <si>
    <t>CARGAS FISCALES</t>
  </si>
  <si>
    <t>Impuestos Internos</t>
  </si>
  <si>
    <t>Impuestos al Combustible</t>
  </si>
  <si>
    <t>IVA Retenciones de terceros</t>
  </si>
  <si>
    <t>IVA Percepciones realiz.por terceros</t>
  </si>
  <si>
    <t>IVA Saldo a favor</t>
  </si>
  <si>
    <t>IVA a pagar</t>
  </si>
  <si>
    <t>Percepciones Ingresos Brutos</t>
  </si>
  <si>
    <t>Otros Pagos AFIP</t>
  </si>
  <si>
    <t>Impuesto a las Ganancias</t>
  </si>
  <si>
    <t>Impuesto a la Ganancia Mínima Presunta</t>
  </si>
  <si>
    <t>AFIP - Retenciones Impuesto a las Ganancias</t>
  </si>
  <si>
    <t>AFIP - Plan de Facilidades Decreto 338/02</t>
  </si>
  <si>
    <t>IIBB a Pagar Buenos Aires</t>
  </si>
  <si>
    <t>IIBB a Pagar Catamarca</t>
  </si>
  <si>
    <t>IIBB a Pagar Chaco</t>
  </si>
  <si>
    <t>IIBB a Pagar Chubut</t>
  </si>
  <si>
    <t>IIBB a Pagar Córdoba</t>
  </si>
  <si>
    <t>IIBB a Pagar Corrientes</t>
  </si>
  <si>
    <t>IIBB a Pagar Entre Ríos</t>
  </si>
  <si>
    <t>IIBB a Pagar Formosa</t>
  </si>
  <si>
    <t>IIBB a Pagar Jujuy</t>
  </si>
  <si>
    <t>IIBB a Pagar La Pampa</t>
  </si>
  <si>
    <t>IIBB a Pagar La Rioja</t>
  </si>
  <si>
    <t>IIBB a Pagar Mendoza</t>
  </si>
  <si>
    <t>IIBB a Pagar Misiones</t>
  </si>
  <si>
    <t>IIBB a Pagar Neuquén</t>
  </si>
  <si>
    <t>IIBB a Pagar Pascua Lama</t>
  </si>
  <si>
    <t>IIBB a Pagar Río Negro</t>
  </si>
  <si>
    <t>IIBB a Pagar Salta</t>
  </si>
  <si>
    <t>IIBB a Pagar San Juan</t>
  </si>
  <si>
    <t>IIBB a Pagar San Luis</t>
  </si>
  <si>
    <t>IIBB a Pagar Santa Cruz</t>
  </si>
  <si>
    <t>IIBB a Pagar Santa Fe</t>
  </si>
  <si>
    <t>IIBB a Pagar Santiago del Estero</t>
  </si>
  <si>
    <t>IIBB a Pagar Tierra del Fuego</t>
  </si>
  <si>
    <t>IIBB a Pagar Tucuman</t>
  </si>
  <si>
    <t>Provisión Impuesto a las Ganancias</t>
  </si>
  <si>
    <t>PFP IIBB</t>
  </si>
  <si>
    <t>Impuestos Municipales a Pagar</t>
  </si>
  <si>
    <t>Intereses a devengar PFP</t>
  </si>
  <si>
    <t>Fondos Embargados</t>
  </si>
  <si>
    <t>Cuota Solid.</t>
  </si>
  <si>
    <t>SICORE a Pagar</t>
  </si>
  <si>
    <t>Provision de Honorarios</t>
  </si>
  <si>
    <t>Provision Honorarios</t>
  </si>
  <si>
    <t>Honorarios Directorio a Pagar</t>
  </si>
  <si>
    <t>Provisión Honorarios Socio Gerente</t>
  </si>
  <si>
    <t>Deudas Financieras</t>
  </si>
  <si>
    <t>Banco Santander Rio Cta Cte</t>
  </si>
  <si>
    <t>PASIVO NO CORRIENTE</t>
  </si>
  <si>
    <t>Pasivo No Corriente</t>
  </si>
  <si>
    <t>Otras Deudas</t>
  </si>
  <si>
    <t>Planes de Pagos AFIP</t>
  </si>
  <si>
    <t>PATRIMONIO NETO</t>
  </si>
  <si>
    <t>Patrimonio Neto</t>
  </si>
  <si>
    <t>APORTE DE LOS PROPIETARIOS</t>
  </si>
  <si>
    <t>CAPITAL SOCIAL</t>
  </si>
  <si>
    <t>Acciones en circulación</t>
  </si>
  <si>
    <t>Reserva para Futuras Inversiones</t>
  </si>
  <si>
    <t>Ajuste del Capital</t>
  </si>
  <si>
    <t>Otras Reservas</t>
  </si>
  <si>
    <t>Aportes Irrevocables Futuras Suscripciones</t>
  </si>
  <si>
    <t>RESULTADOS</t>
  </si>
  <si>
    <t>RESULTADOS ANTERIORES</t>
  </si>
  <si>
    <t>RESULTADOS ACUMULADOS</t>
  </si>
  <si>
    <t>Resultado del ejercicio</t>
  </si>
  <si>
    <t>Resultado ejercicios anteriores</t>
  </si>
  <si>
    <t>A.R.E.A.</t>
  </si>
  <si>
    <t>Resultado no asignado</t>
  </si>
  <si>
    <t>GANACIAS RESERVADAS</t>
  </si>
  <si>
    <t>Rerva Legal</t>
  </si>
  <si>
    <t>Reserva Legal</t>
  </si>
  <si>
    <t>Reserva Facultativa</t>
  </si>
  <si>
    <t>INGRESOS</t>
  </si>
  <si>
    <t>Result. Positivo</t>
  </si>
  <si>
    <t>INGRESOS ORDINARIOS</t>
  </si>
  <si>
    <t>Ingresos Operativos</t>
  </si>
  <si>
    <t>Sueldo Vane</t>
  </si>
  <si>
    <t>Descuentos obtenidos</t>
  </si>
  <si>
    <t>Reintegros por exportaciones</t>
  </si>
  <si>
    <t>Ventas No Gravadas</t>
  </si>
  <si>
    <t>OTROS INGRESOS</t>
  </si>
  <si>
    <t>Intereses Cobrados</t>
  </si>
  <si>
    <t>Diferencias de cambio</t>
  </si>
  <si>
    <t>GASTOS</t>
  </si>
  <si>
    <t>Result. Negativo</t>
  </si>
  <si>
    <t>GASTOS ORDINARIOS</t>
  </si>
  <si>
    <t>ASIENTO DE SUELDO</t>
  </si>
  <si>
    <t>Sueldos</t>
  </si>
  <si>
    <t>IVA Crédito Fiscal No computable</t>
  </si>
  <si>
    <t>Contribuciones</t>
  </si>
  <si>
    <t>Sindicato</t>
  </si>
  <si>
    <t>Amortización Instalaciones</t>
  </si>
  <si>
    <t>Interés</t>
  </si>
  <si>
    <t>RECPAM</t>
  </si>
  <si>
    <t>GASTOS DE OPERACION</t>
  </si>
  <si>
    <t>ACA</t>
  </si>
  <si>
    <t>Aereos</t>
  </si>
  <si>
    <t>Amortización Equipos</t>
  </si>
  <si>
    <t>Alquiler</t>
  </si>
  <si>
    <t>AGUA AYSA</t>
  </si>
  <si>
    <t>TV Cablevision</t>
  </si>
  <si>
    <t>Amortización Rodados</t>
  </si>
  <si>
    <t>Caja Jubilacion Consejo</t>
  </si>
  <si>
    <t>Celulares</t>
  </si>
  <si>
    <t>Amortización Muebles y Útiles</t>
  </si>
  <si>
    <t>Club la Nacion</t>
  </si>
  <si>
    <t>Amortización Maquinarias</t>
  </si>
  <si>
    <t>Comida</t>
  </si>
  <si>
    <t>Amortización Equipos de comput.</t>
  </si>
  <si>
    <t>Diario Clarin</t>
  </si>
  <si>
    <t>Digital Ocean</t>
  </si>
  <si>
    <t>Fletes y acarreos</t>
  </si>
  <si>
    <t>Luz Edesur</t>
  </si>
  <si>
    <t>Movilidad y Viáticos</t>
  </si>
  <si>
    <t>IVA No Computable</t>
  </si>
  <si>
    <t>Entretenimiento</t>
  </si>
  <si>
    <t>Amortización Bienes de Uso</t>
  </si>
  <si>
    <t>Errepar</t>
  </si>
  <si>
    <t>Hosting Página Web To Webs</t>
  </si>
  <si>
    <t>Gastos varios</t>
  </si>
  <si>
    <t>Ajuste por redondeo</t>
  </si>
  <si>
    <t>Deudores Incobrables</t>
  </si>
  <si>
    <t>Faby Goncalves</t>
  </si>
  <si>
    <t>Gisela Larzabal</t>
  </si>
  <si>
    <t>Google</t>
  </si>
  <si>
    <t>Seguro Moto</t>
  </si>
  <si>
    <t>Sueldo Agustina</t>
  </si>
  <si>
    <t>Sueldo Betty</t>
  </si>
  <si>
    <t>Sueldo Elizabet</t>
  </si>
  <si>
    <t>Sueldo Florencia</t>
  </si>
  <si>
    <t>Sueldo Graciela</t>
  </si>
  <si>
    <t>Sueldo Franco Sanchez</t>
  </si>
  <si>
    <t>Sueldo Santiago Sanchez</t>
  </si>
  <si>
    <t>Sueldo Jose Luis</t>
  </si>
  <si>
    <t>Publicidad</t>
  </si>
  <si>
    <t>Las Nieves</t>
  </si>
  <si>
    <t>Sueldo Lidia</t>
  </si>
  <si>
    <t>Cargas Sociales</t>
  </si>
  <si>
    <t>ONE DRIVE</t>
  </si>
  <si>
    <t>OSDE</t>
  </si>
  <si>
    <t>SAS Constitucion</t>
  </si>
  <si>
    <t>Seguro de Vida Zurich</t>
  </si>
  <si>
    <t>Seguros</t>
  </si>
  <si>
    <t>Internet</t>
  </si>
  <si>
    <t>Seguro de Retiro Zurich</t>
  </si>
  <si>
    <t>Vanesa Gastos</t>
  </si>
  <si>
    <t>Albano Andres</t>
  </si>
  <si>
    <t>Tarjeta Visa</t>
  </si>
  <si>
    <t>Tarjeta American Express</t>
  </si>
  <si>
    <t>Tarjeta Mastercard</t>
  </si>
  <si>
    <t>Tarjeta Shopping</t>
  </si>
  <si>
    <t>Tarjeta Cencosud</t>
  </si>
  <si>
    <t>Comisiones Y gastos Bancarios</t>
  </si>
  <si>
    <t>GASTOS FINANCIEROS</t>
  </si>
  <si>
    <t>Intereses y Gastos bancarios</t>
  </si>
  <si>
    <t>Intereses Proveedores</t>
  </si>
  <si>
    <t>Damian Financiera</t>
  </si>
  <si>
    <t>Diferencia de Cambio Bces. en M.Extranjera</t>
  </si>
  <si>
    <t>Diferencia tipo cambio Vendedor/Comprador</t>
  </si>
  <si>
    <t>Diferencia por conversion en Bce. en Mon. Extranj.</t>
  </si>
  <si>
    <t>Diferencia de cambio CMV</t>
  </si>
  <si>
    <t>Diferencia de cambio PT</t>
  </si>
  <si>
    <t>Resultado por Exposición a la Inflación</t>
  </si>
  <si>
    <t>Diferencia de cambio PE</t>
  </si>
  <si>
    <t>Diferencia de cambio Ds.Vtas.</t>
  </si>
  <si>
    <t>Diferencia de cambio ME</t>
  </si>
  <si>
    <t>Descuentos otorgados</t>
  </si>
  <si>
    <t>IMPUESTOS</t>
  </si>
  <si>
    <t>Impuesto al Debito y Credito Bancario</t>
  </si>
  <si>
    <t>IVA In Time SRL</t>
  </si>
  <si>
    <t>Autonomos</t>
  </si>
  <si>
    <t>Multas Impositivas</t>
  </si>
  <si>
    <t>SIRCREB</t>
  </si>
  <si>
    <t>Consejo Ciencias Economicas</t>
  </si>
  <si>
    <t>Imps. Internos</t>
  </si>
  <si>
    <t>Imp. Gasoil</t>
  </si>
  <si>
    <t>Imp. Hídricos</t>
  </si>
  <si>
    <t>ITC</t>
  </si>
  <si>
    <t>Perc IIBB  Buenos Aires</t>
  </si>
  <si>
    <t>Perc IIBB  Capital Federal</t>
  </si>
  <si>
    <t>Perc IIBB  Catamarca</t>
  </si>
  <si>
    <t>Perc IIBB  Chaco</t>
  </si>
  <si>
    <t>Perc IIBB  Chubut</t>
  </si>
  <si>
    <t>Perc IIBB  Córdoba</t>
  </si>
  <si>
    <t>Perc IIBB  Corrientes</t>
  </si>
  <si>
    <t>Perc IIBB  Entre Ríos</t>
  </si>
  <si>
    <t>Perc IIBB  Formosa</t>
  </si>
  <si>
    <t>Perc IIBB  Jujuy</t>
  </si>
  <si>
    <t>Perc IIBB  La Pampa</t>
  </si>
  <si>
    <t>Perc IIBB  La Rioja</t>
  </si>
  <si>
    <t>Perc IIBB  Mendoza</t>
  </si>
  <si>
    <t>Perc IIBB  Misiones</t>
  </si>
  <si>
    <t>Perc IIBB  Neuquén</t>
  </si>
  <si>
    <t>Perc IIBB  Pascua Lama</t>
  </si>
  <si>
    <t>Perc IIBB  Río Negro</t>
  </si>
  <si>
    <t>Perc IIBB  Salta</t>
  </si>
  <si>
    <t>Perc IIBB  San Juan</t>
  </si>
  <si>
    <t>Perc IIBB  San Luis</t>
  </si>
  <si>
    <t>Perc IIBB  Santa Cruz</t>
  </si>
  <si>
    <t>Perc IIBB  Santa Fe</t>
  </si>
  <si>
    <t>Perc IIBB  Santiago del Estero</t>
  </si>
  <si>
    <t>Perc IIBB  Tierra del Fuego</t>
  </si>
  <si>
    <t>Perc IIBB  Tucuman</t>
  </si>
  <si>
    <t>SIRCREB Catamarca</t>
  </si>
  <si>
    <t>SIRCREB Chaco</t>
  </si>
  <si>
    <t>SIRCREB Chubut</t>
  </si>
  <si>
    <t>SIRCREB Córdoba</t>
  </si>
  <si>
    <t>SIRCREB Corrientes</t>
  </si>
  <si>
    <t>SIRCREB Entre Ríos</t>
  </si>
  <si>
    <t>SIRCREB Formosa</t>
  </si>
  <si>
    <t>SIRCREB Jujuy</t>
  </si>
  <si>
    <t>SIRCREB La Pampa</t>
  </si>
  <si>
    <t>SIRCREB La Rioja</t>
  </si>
  <si>
    <t>SIRCREB Mendoza</t>
  </si>
  <si>
    <t>SIRCREB Misiones</t>
  </si>
  <si>
    <t>SIRCREB Neuquén</t>
  </si>
  <si>
    <t>SIRCREB Pascua Lama</t>
  </si>
  <si>
    <t>SIRCREB Río Negro</t>
  </si>
  <si>
    <t>SIRCREB Salta</t>
  </si>
  <si>
    <t>SIRCREB San Juan</t>
  </si>
  <si>
    <t>SIRCREB San Luis</t>
  </si>
  <si>
    <t>SIRCREB Santa Cruz</t>
  </si>
  <si>
    <t>SIRCREB Santa Fe</t>
  </si>
  <si>
    <t>SIRCREB Santiago del Estero</t>
  </si>
  <si>
    <t>SIRCREB Tierra del Fuego</t>
  </si>
  <si>
    <t>SIRCREB Tucuman</t>
  </si>
  <si>
    <t>Monotributo</t>
  </si>
  <si>
    <t>Impuesto a los Ingresos Brutos - BS AS</t>
  </si>
  <si>
    <t>SIRCREB Buenos Aires</t>
  </si>
  <si>
    <t>GASTOS EXTRAORDINARIOS</t>
  </si>
  <si>
    <t>Pérdida por venta bienes de uso</t>
  </si>
  <si>
    <t>Inversiones</t>
  </si>
  <si>
    <t>Amortizaciones extraordinarias</t>
  </si>
  <si>
    <t>Movimiento</t>
  </si>
  <si>
    <t>Cheques Rechazados</t>
  </si>
  <si>
    <t>Compensacion</t>
  </si>
  <si>
    <t>Pagos AFIP</t>
  </si>
  <si>
    <t>AJUSTE</t>
  </si>
  <si>
    <t>INFLACION</t>
  </si>
  <si>
    <t>Saldo RECPAM</t>
  </si>
  <si>
    <t>IPC NACIONAL EMPALME IPIM</t>
  </si>
  <si>
    <t>Comprobacion del RECPAM( van las partidas monetarias, las que no se ajustan)</t>
  </si>
  <si>
    <t>Columna1</t>
  </si>
  <si>
    <t>Pasos para ajustar los saldos por inflacion y registracion el asiento correspondiente en TAXES</t>
  </si>
  <si>
    <t>Calculo RECPAM (van las partidas no monetarias, las que se ajustan)</t>
  </si>
  <si>
    <t>Opcion 2: Ajuste cuenta por cuenta</t>
  </si>
  <si>
    <t>Opcion 1: Ajuste Global</t>
  </si>
  <si>
    <t>* Descargar el Asiento Diario y pegarlo en la hoja Diario</t>
  </si>
  <si>
    <t>* Descargar el plan de cuenta</t>
  </si>
  <si>
    <t>* En Saldos Ajustados: Seleccionar las cuentas No monetarias que van a ser ajustadas por inflacion</t>
  </si>
  <si>
    <t>* Verificar que las tablas del Calculo de RECPAM y la verifacion sean iguales</t>
  </si>
  <si>
    <t>* Registrar el asiento de Saldos Ajustados en Taxes</t>
  </si>
  <si>
    <t>* En Ajustes armar el asiento de RECPAM solo con las cuentas no monetarias que tienen saldo para ajustar (el ultimo mes nunca se ajusta porque la relacion del indice es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</si>
</sst>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[$$-2C0A]\ #,##0.00"/>
  </numFmts>
  <fonts count="11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9"/>
      <color indexed="81"/>
      <name val="Tahoma"/>
      <charset val="1"/>
    </font>
    <font>
      <b/>
      <u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7" fontId="0" fillId="0" borderId="0" xfId="0" applyNumberFormat="1"/>
    <xf numFmtId="2" fontId="0" fillId="0" borderId="0" xfId="0" applyNumberFormat="1"/>
    <xf numFmtId="165" fontId="0" fillId="0" borderId="0" xfId="1" applyFont="1"/>
    <xf numFmtId="17" fontId="0" fillId="0" borderId="0" xfId="0" applyNumberFormat="1" applyAlignment="1">
      <alignment horizontal="left"/>
    </xf>
    <xf numFmtId="165" fontId="0" fillId="0" borderId="0" xfId="0" applyNumberFormat="1"/>
    <xf numFmtId="0" fontId="5" fillId="3" borderId="1" xfId="0" applyFont="1" applyFill="1" applyBorder="1"/>
    <xf numFmtId="166" fontId="5" fillId="3" borderId="1" xfId="0" applyNumberFormat="1" applyFont="1" applyFill="1" applyBorder="1" applyAlignment="1">
      <alignment horizontal="left"/>
    </xf>
    <xf numFmtId="4" fontId="5" fillId="3" borderId="2" xfId="0" applyNumberFormat="1" applyFont="1" applyFill="1" applyBorder="1"/>
    <xf numFmtId="0" fontId="6" fillId="0" borderId="0" xfId="0" applyFont="1"/>
    <xf numFmtId="17" fontId="0" fillId="0" borderId="6" xfId="0" applyNumberFormat="1" applyBorder="1" applyAlignment="1">
      <alignment horizontal="center"/>
    </xf>
    <xf numFmtId="14" fontId="2" fillId="0" borderId="7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17" fontId="0" fillId="0" borderId="9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27"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165" formatCode="_-&quot;$&quot;* #,##0.00_-;\-&quot;$&quot;* #,##0.00_-;_-&quot;$&quot;* &quot;-&quot;??_-;_-@_-"/>
    </dxf>
    <dxf>
      <numFmt numFmtId="2" formatCode="0.00"/>
    </dxf>
    <dxf>
      <numFmt numFmtId="164" formatCode="&quot;$&quot;#,##0.00;[Red]\-&quot;$&quot;#,##0.00"/>
    </dxf>
  </dxfs>
  <tableStyles count="1" defaultTableStyle="TableStyleMedium9" defaultPivotStyle="PivotStyleLight16">
    <tableStyle name="MySqlDefault" pivot="0" table="0" count="2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3536.728737384263" createdVersion="6" refreshedVersion="6" minRefreshableVersion="3" recordCount="62">
  <cacheSource type="worksheet">
    <worksheetSource name="Tabla2"/>
  </cacheSource>
  <cacheFields count="14">
    <cacheField name="PERIODO" numFmtId="17">
      <sharedItems containsSemiMixedTypes="0" containsNonDate="0" containsDate="1" containsString="0" minDate="2018-09-01T00:00:00" maxDate="2018-12-02T00:00:00" count="3">
        <d v="2018-11-01T00:00:00"/>
        <d v="2018-12-01T00:00:00"/>
        <d v="2018-09-01T00:00:00"/>
      </sharedItems>
      <fieldGroup par="7" base="0">
        <rangePr groupBy="days" startDate="2018-09-01T00:00:00" endDate="2018-12-02T00:00:00"/>
        <groupItems count="368">
          <s v="&lt;01/09/2018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/12/2018"/>
        </groupItems>
      </fieldGroup>
    </cacheField>
    <cacheField name="CUENTA CONTABLE" numFmtId="0">
      <sharedItems count="27">
        <s v="BANCO SIRCREB"/>
        <s v="Banco Superville Cta. Cte."/>
        <s v="Caja en Pesos"/>
        <s v="Capital"/>
        <s v="Clientes - Deudores"/>
        <s v="Compras"/>
        <s v="Compras No Gravadas"/>
        <s v="Honorarios"/>
        <s v="IIBB a Favor Capital Federal"/>
        <s v="IIBB a Pagar Capital Federal"/>
        <s v="Impuesto a los Ingresos Brutos"/>
        <s v="IVA Credito Fiscal"/>
        <s v="IVA Debito Fiscal"/>
        <s v="IVA Saldo Libre Disponibilidad"/>
        <s v="IVA Saldo Tecnico"/>
        <s v="Mantenimiento"/>
        <s v="MERCADERIAS"/>
        <s v="Perc IIBB Capital Federal"/>
        <s v="Perc IVA -RG3337"/>
        <s v="Proveedores en Cta. Cte. locales"/>
        <s v="Provisión Honorarios Directores"/>
        <s v="Retenciones Bancarias de Ganancias a Favor"/>
        <s v="Retenciones de IIBB Capital Federal"/>
        <s v="Retenciones de IVA"/>
        <s v="SIRCREB Capital Federal"/>
        <s v="Telefono Fijo"/>
        <s v="VENTAS"/>
      </sharedItems>
    </cacheField>
    <cacheField name="DEBE" numFmtId="0">
      <sharedItems containsString="0" containsBlank="1" containsNumber="1" minValue="0.02" maxValue="123076.8"/>
    </cacheField>
    <cacheField name="HABER" numFmtId="0">
      <sharedItems containsString="0" containsBlank="1" containsNumber="1" minValue="0.02" maxValue="143038.32999999999"/>
    </cacheField>
    <cacheField name="Coficiente" numFmtId="2">
      <sharedItems containsSemiMixedTypes="0" containsString="0" containsNumber="1" minValue="1" maxValue="1.1150877248192459"/>
    </cacheField>
    <cacheField name="Debe Ajustado" numFmtId="165">
      <sharedItems containsSemiMixedTypes="0" containsString="0" containsNumber="1" minValue="0" maxValue="123076.8"/>
    </cacheField>
    <cacheField name="Haber Ajustado" numFmtId="165">
      <sharedItems containsSemiMixedTypes="0" containsString="0" containsNumber="1" minValue="0" maxValue="143038.32999999999"/>
    </cacheField>
    <cacheField name="Meses" numFmtId="0" databaseField="0">
      <fieldGroup base="0">
        <rangePr groupBy="months" startDate="2018-09-01T00:00:00" endDate="2018-12-02T00:00:00"/>
        <groupItems count="14">
          <s v="&lt;01/09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2/2018"/>
        </groupItems>
      </fieldGroup>
    </cacheField>
    <cacheField name="Recpam DEBE" numFmtId="0" formula="'Haber Ajustado'-HABER" databaseField="0"/>
    <cacheField name="Recpam haber" numFmtId="0" formula="'Debe Ajustado'-DEBE" databaseField="0"/>
    <cacheField name="Filtro" numFmtId="0" formula="'Debe Ajustado'-'Haber Ajustado'" databaseField="0"/>
    <cacheField name="Campo1" numFmtId="0" formula="'Debe Ajustado'-'Haber Ajustado'" databaseField="0"/>
    <cacheField name="filtrar" numFmtId="0" formula="'Recpam DEBE'-'Recpam haber'" databaseField="0"/>
    <cacheField name="Campo2" numFmtId="0" formula="'Recpam DEBE'-'Recpam hab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n v="37.46"/>
    <m/>
    <n v="1.0256982344571439"/>
    <n v="38.422655862764614"/>
    <n v="0"/>
  </r>
  <r>
    <x v="0"/>
    <x v="0"/>
    <m/>
    <n v="37.46"/>
    <n v="1.0256982344571439"/>
    <n v="0"/>
    <n v="38.422655862764614"/>
  </r>
  <r>
    <x v="1"/>
    <x v="1"/>
    <n v="19244.7"/>
    <m/>
    <n v="1"/>
    <n v="19244.7"/>
    <n v="0"/>
  </r>
  <r>
    <x v="2"/>
    <x v="2"/>
    <n v="21400"/>
    <m/>
    <n v="1.1150877248192459"/>
    <n v="23862.877311131862"/>
    <n v="0"/>
  </r>
  <r>
    <x v="1"/>
    <x v="2"/>
    <m/>
    <n v="21400"/>
    <n v="1"/>
    <n v="0"/>
    <n v="21400"/>
  </r>
  <r>
    <x v="2"/>
    <x v="3"/>
    <m/>
    <n v="21400"/>
    <n v="1.1150877248192459"/>
    <n v="0"/>
    <n v="23862.877311131862"/>
  </r>
  <r>
    <x v="1"/>
    <x v="4"/>
    <m/>
    <n v="21367.51"/>
    <n v="1"/>
    <n v="0"/>
    <n v="21367.51"/>
  </r>
  <r>
    <x v="1"/>
    <x v="4"/>
    <n v="48556.959999999999"/>
    <m/>
    <n v="1"/>
    <n v="48556.959999999999"/>
    <n v="0"/>
  </r>
  <r>
    <x v="1"/>
    <x v="4"/>
    <m/>
    <n v="26521.439999999999"/>
    <n v="1"/>
    <n v="0"/>
    <n v="26521.439999999999"/>
  </r>
  <r>
    <x v="1"/>
    <x v="4"/>
    <m/>
    <n v="668.01"/>
    <n v="1"/>
    <n v="0"/>
    <n v="668.01"/>
  </r>
  <r>
    <x v="0"/>
    <x v="5"/>
    <m/>
    <n v="0.03"/>
    <n v="1.0256982344571439"/>
    <n v="0"/>
    <n v="3.0770947033714316E-2"/>
  </r>
  <r>
    <x v="0"/>
    <x v="5"/>
    <n v="96665.35"/>
    <m/>
    <n v="1.0256982344571439"/>
    <n v="99149.478828181876"/>
    <n v="0"/>
  </r>
  <r>
    <x v="0"/>
    <x v="5"/>
    <m/>
    <n v="108616.79"/>
    <n v="1.0256982344571439"/>
    <n v="0"/>
    <n v="111408.04973540235"/>
  </r>
  <r>
    <x v="0"/>
    <x v="5"/>
    <n v="37.46"/>
    <m/>
    <n v="1.0256982344571439"/>
    <n v="38.422655862764614"/>
    <n v="0"/>
  </r>
  <r>
    <x v="1"/>
    <x v="5"/>
    <n v="0.02"/>
    <m/>
    <n v="1"/>
    <n v="0.02"/>
    <n v="0"/>
  </r>
  <r>
    <x v="1"/>
    <x v="5"/>
    <n v="85065.600000000006"/>
    <m/>
    <n v="1"/>
    <n v="85065.600000000006"/>
    <n v="0"/>
  </r>
  <r>
    <x v="1"/>
    <x v="5"/>
    <m/>
    <n v="124197"/>
    <n v="1"/>
    <n v="0"/>
    <n v="124197"/>
  </r>
  <r>
    <x v="0"/>
    <x v="6"/>
    <n v="12001"/>
    <m/>
    <n v="1.0256982344571439"/>
    <n v="12309.404511720184"/>
    <n v="0"/>
  </r>
  <r>
    <x v="1"/>
    <x v="6"/>
    <n v="40100"/>
    <m/>
    <n v="1"/>
    <n v="40100"/>
    <n v="0"/>
  </r>
  <r>
    <x v="1"/>
    <x v="7"/>
    <n v="12500"/>
    <m/>
    <n v="1"/>
    <n v="12500"/>
    <n v="0"/>
  </r>
  <r>
    <x v="0"/>
    <x v="8"/>
    <n v="75.37"/>
    <m/>
    <n v="1.0256982344571439"/>
    <n v="77.306875931034938"/>
    <n v="0"/>
  </r>
  <r>
    <x v="1"/>
    <x v="8"/>
    <m/>
    <n v="75.37"/>
    <n v="1"/>
    <n v="0"/>
    <n v="75.37"/>
  </r>
  <r>
    <x v="1"/>
    <x v="9"/>
    <m/>
    <n v="585.39"/>
    <n v="1"/>
    <n v="0"/>
    <n v="585.39"/>
  </r>
  <r>
    <x v="1"/>
    <x v="10"/>
    <n v="1203.8900000000001"/>
    <m/>
    <n v="1"/>
    <n v="1203.8900000000001"/>
    <n v="0"/>
  </r>
  <r>
    <x v="0"/>
    <x v="11"/>
    <n v="0.03"/>
    <m/>
    <n v="1.0256982344571439"/>
    <n v="3.0770947033714316E-2"/>
    <n v="0"/>
  </r>
  <r>
    <x v="0"/>
    <x v="11"/>
    <n v="19885.39"/>
    <m/>
    <n v="1.0256982344571439"/>
    <n v="20396.409414491744"/>
    <n v="0"/>
  </r>
  <r>
    <x v="0"/>
    <x v="11"/>
    <m/>
    <n v="19885.419999999998"/>
    <n v="1.0256982344571439"/>
    <n v="0"/>
    <n v="20396.440185438776"/>
  </r>
  <r>
    <x v="1"/>
    <x v="11"/>
    <m/>
    <n v="0.02"/>
    <n v="1"/>
    <n v="0"/>
    <n v="0.02"/>
  </r>
  <r>
    <x v="1"/>
    <x v="11"/>
    <n v="17863.8"/>
    <m/>
    <n v="1"/>
    <n v="17863.8"/>
    <n v="0"/>
  </r>
  <r>
    <x v="1"/>
    <x v="11"/>
    <m/>
    <n v="17863.78"/>
    <n v="1"/>
    <n v="0"/>
    <n v="17863.78"/>
  </r>
  <r>
    <x v="1"/>
    <x v="12"/>
    <m/>
    <n v="8427.24"/>
    <n v="1"/>
    <n v="0"/>
    <n v="8427.24"/>
  </r>
  <r>
    <x v="1"/>
    <x v="12"/>
    <m/>
    <n v="235.24"/>
    <n v="1"/>
    <n v="0"/>
    <n v="235.24"/>
  </r>
  <r>
    <x v="1"/>
    <x v="12"/>
    <n v="8662.48"/>
    <m/>
    <n v="1"/>
    <n v="8662.48"/>
    <n v="0"/>
  </r>
  <r>
    <x v="0"/>
    <x v="13"/>
    <n v="137.93"/>
    <m/>
    <n v="1.0256982344571439"/>
    <n v="141.47455747867386"/>
    <n v="0"/>
  </r>
  <r>
    <x v="1"/>
    <x v="13"/>
    <n v="271.74"/>
    <m/>
    <n v="1"/>
    <n v="271.74"/>
    <n v="0"/>
  </r>
  <r>
    <x v="1"/>
    <x v="13"/>
    <m/>
    <n v="137.93"/>
    <n v="1"/>
    <n v="0"/>
    <n v="137.93"/>
  </r>
  <r>
    <x v="0"/>
    <x v="14"/>
    <n v="19885.419999999998"/>
    <m/>
    <n v="1.0256982344571439"/>
    <n v="20396.440185438776"/>
    <n v="0"/>
  </r>
  <r>
    <x v="1"/>
    <x v="14"/>
    <n v="29086.720000000001"/>
    <m/>
    <n v="1"/>
    <n v="29086.720000000001"/>
    <n v="0"/>
  </r>
  <r>
    <x v="1"/>
    <x v="14"/>
    <m/>
    <n v="19885.419999999998"/>
    <n v="1"/>
    <n v="0"/>
    <n v="19885.419999999998"/>
  </r>
  <r>
    <x v="0"/>
    <x v="15"/>
    <n v="8892.59"/>
    <m/>
    <n v="1.0256982344571439"/>
    <n v="9121.1138627512537"/>
    <n v="0"/>
  </r>
  <r>
    <x v="0"/>
    <x v="16"/>
    <n v="93939.9"/>
    <m/>
    <n v="1.0256982344571439"/>
    <n v="96353.989575080646"/>
    <n v="0"/>
  </r>
  <r>
    <x v="1"/>
    <x v="16"/>
    <n v="123076.8"/>
    <m/>
    <n v="1"/>
    <n v="123076.8"/>
    <n v="0"/>
  </r>
  <r>
    <x v="0"/>
    <x v="17"/>
    <n v="112.83"/>
    <m/>
    <n v="1.0256982344571439"/>
    <n v="115.72953179379955"/>
    <n v="0"/>
  </r>
  <r>
    <x v="0"/>
    <x v="17"/>
    <m/>
    <n v="112.83"/>
    <n v="1.0256982344571439"/>
    <n v="0"/>
    <n v="115.72953179379955"/>
  </r>
  <r>
    <x v="1"/>
    <x v="17"/>
    <n v="8.93"/>
    <m/>
    <n v="1"/>
    <n v="8.93"/>
    <n v="0"/>
  </r>
  <r>
    <x v="1"/>
    <x v="17"/>
    <m/>
    <n v="8.93"/>
    <n v="1"/>
    <n v="0"/>
    <n v="8.93"/>
  </r>
  <r>
    <x v="0"/>
    <x v="18"/>
    <n v="137.93"/>
    <m/>
    <n v="1.0256982344571439"/>
    <n v="141.47455747867386"/>
    <n v="0"/>
  </r>
  <r>
    <x v="0"/>
    <x v="18"/>
    <m/>
    <n v="137.93"/>
    <n v="1.0256982344571439"/>
    <n v="0"/>
    <n v="141.47455747867386"/>
  </r>
  <r>
    <x v="0"/>
    <x v="19"/>
    <m/>
    <n v="128802.5"/>
    <n v="1.0256982344571439"/>
    <n v="0"/>
    <n v="132112.49684366627"/>
  </r>
  <r>
    <x v="1"/>
    <x v="19"/>
    <n v="1966"/>
    <m/>
    <n v="1"/>
    <n v="1966"/>
    <n v="0"/>
  </r>
  <r>
    <x v="1"/>
    <x v="19"/>
    <m/>
    <n v="143038.32999999999"/>
    <n v="1"/>
    <n v="0"/>
    <n v="143038.32999999999"/>
  </r>
  <r>
    <x v="1"/>
    <x v="19"/>
    <n v="49276.88"/>
    <m/>
    <n v="1"/>
    <n v="49276.88"/>
    <n v="0"/>
  </r>
  <r>
    <x v="1"/>
    <x v="20"/>
    <m/>
    <n v="12500"/>
    <n v="1"/>
    <n v="0"/>
    <n v="12500"/>
  </r>
  <r>
    <x v="1"/>
    <x v="21"/>
    <n v="156.81"/>
    <m/>
    <n v="1"/>
    <n v="156.81"/>
    <n v="0"/>
  </r>
  <r>
    <x v="1"/>
    <x v="22"/>
    <n v="534.20000000000005"/>
    <m/>
    <n v="1"/>
    <n v="534.20000000000005"/>
    <n v="0"/>
  </r>
  <r>
    <x v="1"/>
    <x v="22"/>
    <m/>
    <n v="534.20000000000005"/>
    <n v="1"/>
    <n v="0"/>
    <n v="534.20000000000005"/>
  </r>
  <r>
    <x v="1"/>
    <x v="23"/>
    <n v="133.81"/>
    <m/>
    <n v="1"/>
    <n v="133.81"/>
    <n v="0"/>
  </r>
  <r>
    <x v="1"/>
    <x v="23"/>
    <m/>
    <n v="133.81"/>
    <n v="1"/>
    <n v="0"/>
    <n v="133.81"/>
  </r>
  <r>
    <x v="0"/>
    <x v="24"/>
    <m/>
    <n v="37.46"/>
    <n v="1.0256982344571439"/>
    <n v="0"/>
    <n v="38.422655862764614"/>
  </r>
  <r>
    <x v="0"/>
    <x v="24"/>
    <n v="37.46"/>
    <m/>
    <n v="1.0256982344571439"/>
    <n v="38.422655862764614"/>
    <n v="0"/>
  </r>
  <r>
    <x v="0"/>
    <x v="25"/>
    <n v="5784.3"/>
    <m/>
    <n v="1.0256982344571439"/>
    <n v="5932.9462975704573"/>
    <n v="0"/>
  </r>
  <r>
    <x v="1"/>
    <x v="26"/>
    <m/>
    <n v="40129.72"/>
    <n v="1"/>
    <n v="0"/>
    <n v="40129.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G16" firstHeaderRow="0" firstDataRow="1" firstDataCol="2"/>
  <pivotFields count="14">
    <pivotField axis="axisRow" numFmtId="17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8">
        <item h="1" x="0"/>
        <item h="1" x="1"/>
        <item h="1" x="2"/>
        <item x="3"/>
        <item h="1" x="4"/>
        <item x="5"/>
        <item x="6"/>
        <item x="7"/>
        <item h="1" x="8"/>
        <item h="1" x="9"/>
        <item x="10"/>
        <item h="1" x="11"/>
        <item h="1" x="12"/>
        <item h="1" x="13"/>
        <item h="1" x="14"/>
        <item x="15"/>
        <item x="16"/>
        <item h="1" x="17"/>
        <item h="1" x="18"/>
        <item h="1" x="19"/>
        <item h="1" x="20"/>
        <item h="1" x="21"/>
        <item h="1" x="22"/>
        <item h="1" x="23"/>
        <item h="1" x="24"/>
        <item x="25"/>
        <item x="26"/>
        <item t="default"/>
      </items>
    </pivotField>
    <pivotField dataField="1" showAll="0"/>
    <pivotField dataField="1" showAll="0"/>
    <pivotField numFmtId="2" showAll="0"/>
    <pivotField numFmtId="165" showAll="0"/>
    <pivotField numFmtId="165" showAll="0"/>
    <pivotField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13">
    <i>
      <x v="245"/>
      <x v="3"/>
    </i>
    <i>
      <x v="306"/>
      <x v="5"/>
    </i>
    <i r="1">
      <x v="6"/>
    </i>
    <i r="1">
      <x v="15"/>
    </i>
    <i r="1">
      <x v="16"/>
    </i>
    <i r="1">
      <x v="25"/>
    </i>
    <i>
      <x v="336"/>
      <x v="5"/>
    </i>
    <i r="1">
      <x v="6"/>
    </i>
    <i r="1">
      <x v="7"/>
    </i>
    <i r="1">
      <x v="10"/>
    </i>
    <i r="1">
      <x v="16"/>
    </i>
    <i r="1">
      <x v="2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DEBE" fld="2" baseField="0" baseItem="0"/>
    <dataField name="Suma de HABER" fld="3" baseField="0" baseItem="0"/>
    <dataField name="Suma de Recpam DEBE" fld="8" baseField="0" baseItem="0"/>
    <dataField name="Suma de Recpam haber" fld="9" baseField="0" baseItem="0"/>
    <dataField name="Saldo RECPAM" fld="13" baseField="0" baseItem="0"/>
  </dataFields>
  <formats count="4">
    <format dxfId="20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245"/>
          </reference>
          <reference field="1" count="1">
            <x v="3"/>
          </reference>
        </references>
      </pivotArea>
    </format>
    <format dxfId="19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306"/>
          </reference>
          <reference field="1" count="6">
            <x v="5"/>
            <x v="6"/>
            <x v="15"/>
            <x v="16"/>
            <x v="19"/>
            <x v="25"/>
          </reference>
        </references>
      </pivotArea>
    </format>
    <format dxfId="18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336"/>
          </reference>
          <reference field="1" count="7">
            <x v="5"/>
            <x v="6"/>
            <x v="7"/>
            <x v="10"/>
            <x v="16"/>
            <x v="19"/>
            <x v="26"/>
          </reference>
        </references>
      </pivotArea>
    </format>
    <format dxfId="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0:G46" firstHeaderRow="0" firstDataRow="1" firstDataCol="2"/>
  <pivotFields count="14">
    <pivotField axis="axisRow" numFmtId="17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8">
        <item x="0"/>
        <item x="1"/>
        <item x="2"/>
        <item h="1" x="3"/>
        <item x="4"/>
        <item h="1" x="5"/>
        <item h="1" x="6"/>
        <item x="7"/>
        <item x="8"/>
        <item x="9"/>
        <item h="1" x="10"/>
        <item x="11"/>
        <item x="12"/>
        <item x="13"/>
        <item x="14"/>
        <item h="1" x="15"/>
        <item h="1" x="16"/>
        <item x="17"/>
        <item x="18"/>
        <item x="19"/>
        <item x="20"/>
        <item x="21"/>
        <item h="1" x="22"/>
        <item x="23"/>
        <item x="24"/>
        <item h="1" x="25"/>
        <item h="1" x="26"/>
        <item t="default"/>
      </items>
    </pivotField>
    <pivotField dataField="1" showAll="0"/>
    <pivotField dataField="1" showAll="0"/>
    <pivotField numFmtId="2" showAll="0"/>
    <pivotField numFmtId="165" showAll="0"/>
    <pivotField numFmtId="165" showAll="0"/>
    <pivotField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26">
    <i>
      <x v="245"/>
      <x v="2"/>
    </i>
    <i>
      <x v="306"/>
      <x/>
    </i>
    <i r="1">
      <x v="8"/>
    </i>
    <i r="1">
      <x v="11"/>
    </i>
    <i r="1">
      <x v="13"/>
    </i>
    <i r="1">
      <x v="14"/>
    </i>
    <i r="1">
      <x v="17"/>
    </i>
    <i r="1">
      <x v="18"/>
    </i>
    <i r="1">
      <x v="19"/>
    </i>
    <i r="1">
      <x v="24"/>
    </i>
    <i>
      <x v="336"/>
      <x v="1"/>
    </i>
    <i r="1">
      <x v="2"/>
    </i>
    <i r="1">
      <x v="4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7"/>
    </i>
    <i r="1">
      <x v="19"/>
    </i>
    <i r="1">
      <x v="20"/>
    </i>
    <i r="1">
      <x v="21"/>
    </i>
    <i r="1">
      <x v="2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DEBE" fld="2" baseField="0" baseItem="0"/>
    <dataField name="Suma de HABER" fld="3" baseField="0" baseItem="0"/>
    <dataField name="Suma de Recpam DEBE" fld="8" baseField="0" baseItem="0"/>
    <dataField name="Suma de Recpam haber" fld="9" baseField="0" baseItem="0"/>
    <dataField name="Saldo RECPAM" fld="13" baseField="0" baseItem="0"/>
  </dataFields>
  <formats count="4">
    <format dxfId="24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245"/>
          </reference>
          <reference field="1" count="1">
            <x v="3"/>
          </reference>
        </references>
      </pivotArea>
    </format>
    <format dxfId="23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306"/>
          </reference>
          <reference field="1" count="6">
            <x v="5"/>
            <x v="6"/>
            <x v="15"/>
            <x v="16"/>
            <x v="19"/>
            <x v="25"/>
          </reference>
        </references>
      </pivotArea>
    </format>
    <format dxfId="22">
      <pivotArea collapsedLevelsAreSubtotals="1" fieldPosition="0">
        <references count="3">
          <reference field="4294967294" count="2" selected="0">
            <x v="2"/>
            <x v="3"/>
          </reference>
          <reference field="0" count="1" selected="0">
            <x v="336"/>
          </reference>
          <reference field="1" count="7">
            <x v="5"/>
            <x v="6"/>
            <x v="7"/>
            <x v="10"/>
            <x v="16"/>
            <x v="19"/>
            <x v="26"/>
          </reference>
        </references>
      </pivotArea>
    </format>
    <format dxfId="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C314" totalsRowShown="0" headerRowDxfId="4" dataDxfId="5" headerRowBorderDxfId="10" tableBorderDxfId="11" totalsRowBorderDxfId="9">
  <autoFilter ref="A1:C314"/>
  <tableColumns count="3">
    <tableColumn id="4" name="Perido" dataDxfId="8"/>
    <tableColumn id="1" name="MES" dataDxfId="7"/>
    <tableColumn id="2" name="IPC NACIONAL EMPALME IPIM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1:D471" totalsRowShown="0" headerRowDxfId="14">
  <autoFilter ref="A1:D471"/>
  <tableColumns count="4">
    <tableColumn id="2" name="NOMBRE"/>
    <tableColumn id="3" name="RUBRO"/>
    <tableColumn id="4" name="COMENTARIO"/>
    <tableColumn id="5" name="STATU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4:G66" totalsRowShown="0">
  <autoFilter ref="A4:G66"/>
  <sortState ref="A5:D66">
    <sortCondition ref="B5:B66"/>
    <sortCondition ref="A5:A66"/>
  </sortState>
  <tableColumns count="7">
    <tableColumn id="1" name="PERIODO"/>
    <tableColumn id="2" name="CUENTA CONTABLE"/>
    <tableColumn id="3" name="DEBE"/>
    <tableColumn id="4" name="HABER" dataDxfId="26"/>
    <tableColumn id="5" name="Coficiente" dataDxfId="25">
      <calculatedColumnFormula>VLOOKUP($B$1,Tabla1[],3,0)/VLOOKUP(Tabla2[[#This Row],[PERIODO]],Tabla1[],3,0)</calculatedColumnFormula>
    </tableColumn>
    <tableColumn id="6" name="Debe Ajustado" dataCellStyle="Moneda">
      <calculatedColumnFormula>+Tabla2[[#This Row],[DEBE]]*Tabla2[[#This Row],[Coficiente]]</calculatedColumnFormula>
    </tableColumn>
    <tableColumn id="7" name="Haber Ajustado" dataCellStyle="Moneda">
      <calculatedColumnFormula>+Tabla2[[#This Row],[HABER]]*Tabla2[[#This Row],[Coficiente]]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a3" displayName="Tabla3" ref="A3:H12" totalsRowCount="1" headerRowDxfId="16" headerRowBorderDxfId="15">
  <autoFilter ref="A3:H11"/>
  <tableColumns count="8">
    <tableColumn id="1" name="PERIODO"/>
    <tableColumn id="2" name="BALANCE">
      <calculatedColumnFormula>IFERROR(VLOOKUP(Tabla3[[#This Row],[Cuenta ]],Tabla4[],2,0),0)</calculatedColumnFormula>
    </tableColumn>
    <tableColumn id="3" name="TIPO DE ASIENTO"/>
    <tableColumn id="4" name="Detalle"/>
    <tableColumn id="5" name="Cuenta "/>
    <tableColumn id="6" name="DEBE" totalsRowFunction="sum"/>
    <tableColumn id="7" name="HABER" totalsRowFunction="sum"/>
    <tableColumn id="8" name="Columna1" totalsRowFunction="custom">
      <totalsRowFormula>+Tabla3[[#Totals],[DEBE]]-Tabla3[[#Totals],[HABER]]</totalsRow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a36" displayName="Tabla36" ref="A16:H29" totalsRowCount="1" headerRowDxfId="3" headerRowBorderDxfId="2">
  <autoFilter ref="A16:H28"/>
  <tableColumns count="8">
    <tableColumn id="1" name="PERIODO"/>
    <tableColumn id="2" name="BALANCE">
      <calculatedColumnFormula>IFERROR(VLOOKUP(Tabla36[[#This Row],[Cuenta ]],Tabla4[],2,0),0)</calculatedColumnFormula>
    </tableColumn>
    <tableColumn id="3" name="TIPO DE ASIENTO"/>
    <tableColumn id="4" name="Detalle"/>
    <tableColumn id="5" name="Cuenta "/>
    <tableColumn id="6" name="DEBE" totalsRowFunction="sum" totalsRowDxfId="1"/>
    <tableColumn id="7" name="HABER" totalsRowFunction="sum" totalsRowDxfId="0"/>
    <tableColumn id="8" name="Columna1" totalsRowFunction="custom">
      <totalsRowFormula>+Tabla36[[#Totals],[DEBE]]-Tabla36[[#Totals],[HABER]]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7" sqref="B7"/>
    </sheetView>
  </sheetViews>
  <sheetFormatPr baseColWidth="10" defaultRowHeight="15" x14ac:dyDescent="0.25"/>
  <sheetData>
    <row r="1" spans="1:2" x14ac:dyDescent="0.25">
      <c r="A1" t="s">
        <v>611</v>
      </c>
    </row>
    <row r="3" spans="1:2" x14ac:dyDescent="0.25">
      <c r="B3" t="s">
        <v>616</v>
      </c>
    </row>
    <row r="4" spans="1:2" x14ac:dyDescent="0.25">
      <c r="B4" t="s">
        <v>615</v>
      </c>
    </row>
    <row r="5" spans="1:2" x14ac:dyDescent="0.25">
      <c r="B5" t="s">
        <v>617</v>
      </c>
    </row>
    <row r="6" spans="1:2" x14ac:dyDescent="0.25">
      <c r="B6" t="s">
        <v>618</v>
      </c>
    </row>
    <row r="7" spans="1:2" x14ac:dyDescent="0.25">
      <c r="B7" t="s">
        <v>620</v>
      </c>
    </row>
    <row r="8" spans="1:2" x14ac:dyDescent="0.25">
      <c r="B8" t="s">
        <v>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4"/>
  <sheetViews>
    <sheetView topLeftCell="A300" workbookViewId="0">
      <selection activeCell="A316" sqref="A316"/>
    </sheetView>
  </sheetViews>
  <sheetFormatPr baseColWidth="10" defaultColWidth="9.140625" defaultRowHeight="15" x14ac:dyDescent="0.25"/>
  <cols>
    <col min="1" max="1" width="18.28515625" customWidth="1"/>
    <col min="2" max="2" width="11.85546875" bestFit="1" customWidth="1"/>
    <col min="3" max="3" width="16.28515625" customWidth="1"/>
  </cols>
  <sheetData>
    <row r="1" spans="1:3" ht="31.15" customHeight="1" x14ac:dyDescent="0.25">
      <c r="A1" s="18" t="s">
        <v>162</v>
      </c>
      <c r="B1" s="19" t="s">
        <v>0</v>
      </c>
      <c r="C1" s="20" t="s">
        <v>608</v>
      </c>
    </row>
    <row r="2" spans="1:3" ht="21.75" customHeight="1" x14ac:dyDescent="0.25">
      <c r="A2" s="13">
        <v>33970</v>
      </c>
      <c r="B2" s="14">
        <v>33970</v>
      </c>
      <c r="C2" s="15">
        <v>7.4671000000000003</v>
      </c>
    </row>
    <row r="3" spans="1:3" ht="21.75" customHeight="1" x14ac:dyDescent="0.25">
      <c r="A3" s="13">
        <v>34001</v>
      </c>
      <c r="B3" s="14">
        <v>34001</v>
      </c>
      <c r="C3" s="15">
        <v>7.5010000000000003</v>
      </c>
    </row>
    <row r="4" spans="1:3" ht="21.75" customHeight="1" x14ac:dyDescent="0.25">
      <c r="A4" s="13">
        <v>34029</v>
      </c>
      <c r="B4" s="14">
        <v>34029</v>
      </c>
      <c r="C4" s="15">
        <v>7.5228999999999999</v>
      </c>
    </row>
    <row r="5" spans="1:3" ht="21.75" customHeight="1" x14ac:dyDescent="0.25">
      <c r="A5" s="13">
        <v>34060</v>
      </c>
      <c r="B5" s="14">
        <v>34060</v>
      </c>
      <c r="C5" s="15">
        <v>7.5620000000000003</v>
      </c>
    </row>
    <row r="6" spans="1:3" ht="21.75" customHeight="1" x14ac:dyDescent="0.25">
      <c r="A6" s="13">
        <v>34090</v>
      </c>
      <c r="B6" s="14">
        <v>34090</v>
      </c>
      <c r="C6" s="15">
        <v>7.5380000000000003</v>
      </c>
    </row>
    <row r="7" spans="1:3" ht="21.75" customHeight="1" x14ac:dyDescent="0.25">
      <c r="A7" s="13">
        <v>34121</v>
      </c>
      <c r="B7" s="14">
        <v>34121</v>
      </c>
      <c r="C7" s="15">
        <v>7.5522999999999998</v>
      </c>
    </row>
    <row r="8" spans="1:3" ht="21.75" customHeight="1" x14ac:dyDescent="0.25">
      <c r="A8" s="13">
        <v>34151</v>
      </c>
      <c r="B8" s="14">
        <v>34151</v>
      </c>
      <c r="C8" s="15">
        <v>7.56</v>
      </c>
    </row>
    <row r="9" spans="1:3" ht="21.75" customHeight="1" x14ac:dyDescent="0.25">
      <c r="A9" s="13">
        <v>34182</v>
      </c>
      <c r="B9" s="14">
        <v>34182</v>
      </c>
      <c r="C9" s="15">
        <v>7.5932000000000004</v>
      </c>
    </row>
    <row r="10" spans="1:3" ht="21.75" customHeight="1" x14ac:dyDescent="0.25">
      <c r="A10" s="13">
        <v>34213</v>
      </c>
      <c r="B10" s="14">
        <v>34213</v>
      </c>
      <c r="C10" s="15">
        <v>7.5641999999999996</v>
      </c>
    </row>
    <row r="11" spans="1:3" ht="21.75" customHeight="1" x14ac:dyDescent="0.25">
      <c r="A11" s="13">
        <v>34243</v>
      </c>
      <c r="B11" s="14">
        <v>34243</v>
      </c>
      <c r="C11" s="15">
        <v>7.5769000000000002</v>
      </c>
    </row>
    <row r="12" spans="1:3" ht="21.75" customHeight="1" x14ac:dyDescent="0.25">
      <c r="A12" s="13">
        <v>34274</v>
      </c>
      <c r="B12" s="14">
        <v>34274</v>
      </c>
      <c r="C12" s="15">
        <v>7.5110999999999999</v>
      </c>
    </row>
    <row r="13" spans="1:3" ht="21.75" customHeight="1" x14ac:dyDescent="0.25">
      <c r="A13" s="13">
        <v>34304</v>
      </c>
      <c r="B13" s="14">
        <v>34304</v>
      </c>
      <c r="C13" s="15">
        <v>7.4489000000000001</v>
      </c>
    </row>
    <row r="14" spans="1:3" ht="21.75" customHeight="1" x14ac:dyDescent="0.25">
      <c r="A14" s="13">
        <v>34335</v>
      </c>
      <c r="B14" s="14">
        <v>34335</v>
      </c>
      <c r="C14" s="15">
        <v>7.4126000000000003</v>
      </c>
    </row>
    <row r="15" spans="1:3" ht="21.75" customHeight="1" x14ac:dyDescent="0.25">
      <c r="A15" s="13">
        <v>34366</v>
      </c>
      <c r="B15" s="14">
        <v>34366</v>
      </c>
      <c r="C15" s="15">
        <v>7.3658999999999999</v>
      </c>
    </row>
    <row r="16" spans="1:3" ht="21.75" customHeight="1" x14ac:dyDescent="0.25">
      <c r="A16" s="13">
        <v>34394</v>
      </c>
      <c r="B16" s="14">
        <v>34394</v>
      </c>
      <c r="C16" s="15">
        <v>7.3719000000000001</v>
      </c>
    </row>
    <row r="17" spans="1:3" ht="21.75" customHeight="1" x14ac:dyDescent="0.25">
      <c r="A17" s="13">
        <v>34425</v>
      </c>
      <c r="B17" s="14">
        <v>34425</v>
      </c>
      <c r="C17" s="15">
        <v>7.3982999999999999</v>
      </c>
    </row>
    <row r="18" spans="1:3" ht="21.75" customHeight="1" x14ac:dyDescent="0.25">
      <c r="A18" s="13">
        <v>34455</v>
      </c>
      <c r="B18" s="14">
        <v>34455</v>
      </c>
      <c r="C18" s="15">
        <v>7.4848999999999997</v>
      </c>
    </row>
    <row r="19" spans="1:3" ht="21.75" customHeight="1" x14ac:dyDescent="0.25">
      <c r="A19" s="13">
        <v>34486</v>
      </c>
      <c r="B19" s="14">
        <v>34486</v>
      </c>
      <c r="C19" s="15">
        <v>7.5437000000000003</v>
      </c>
    </row>
    <row r="20" spans="1:3" ht="21.75" customHeight="1" x14ac:dyDescent="0.25">
      <c r="A20" s="13">
        <v>34516</v>
      </c>
      <c r="B20" s="14">
        <v>34516</v>
      </c>
      <c r="C20" s="15">
        <v>7.5812999999999997</v>
      </c>
    </row>
    <row r="21" spans="1:3" ht="21.75" customHeight="1" x14ac:dyDescent="0.25">
      <c r="A21" s="13">
        <v>34547</v>
      </c>
      <c r="B21" s="14">
        <v>34547</v>
      </c>
      <c r="C21" s="15">
        <v>7.5738000000000003</v>
      </c>
    </row>
    <row r="22" spans="1:3" ht="21.75" customHeight="1" x14ac:dyDescent="0.25">
      <c r="A22" s="13">
        <v>34578</v>
      </c>
      <c r="B22" s="14">
        <v>34578</v>
      </c>
      <c r="C22" s="15">
        <v>7.5730000000000004</v>
      </c>
    </row>
    <row r="23" spans="1:3" ht="21.75" customHeight="1" x14ac:dyDescent="0.25">
      <c r="A23" s="13">
        <v>34608</v>
      </c>
      <c r="B23" s="14">
        <v>34608</v>
      </c>
      <c r="C23" s="15">
        <v>7.5941000000000001</v>
      </c>
    </row>
    <row r="24" spans="1:3" ht="21.75" customHeight="1" x14ac:dyDescent="0.25">
      <c r="A24" s="13">
        <v>34639</v>
      </c>
      <c r="B24" s="14">
        <v>34639</v>
      </c>
      <c r="C24" s="15">
        <v>7.6558999999999999</v>
      </c>
    </row>
    <row r="25" spans="1:3" ht="21.75" customHeight="1" x14ac:dyDescent="0.25">
      <c r="A25" s="13">
        <v>34669</v>
      </c>
      <c r="B25" s="14">
        <v>34669</v>
      </c>
      <c r="C25" s="15">
        <v>7.6687000000000003</v>
      </c>
    </row>
    <row r="26" spans="1:3" ht="21.75" customHeight="1" x14ac:dyDescent="0.25">
      <c r="A26" s="13">
        <v>34700</v>
      </c>
      <c r="B26" s="14">
        <v>34700</v>
      </c>
      <c r="C26" s="15">
        <v>7.7771999999999997</v>
      </c>
    </row>
    <row r="27" spans="1:3" ht="21.75" customHeight="1" x14ac:dyDescent="0.25">
      <c r="A27" s="13">
        <v>34731</v>
      </c>
      <c r="B27" s="14">
        <v>34731</v>
      </c>
      <c r="C27" s="15">
        <v>7.8072999999999997</v>
      </c>
    </row>
    <row r="28" spans="1:3" ht="21.75" customHeight="1" x14ac:dyDescent="0.25">
      <c r="A28" s="13">
        <v>34759</v>
      </c>
      <c r="B28" s="14">
        <v>34759</v>
      </c>
      <c r="C28" s="15">
        <v>7.7606000000000002</v>
      </c>
    </row>
    <row r="29" spans="1:3" ht="21.75" customHeight="1" x14ac:dyDescent="0.25">
      <c r="A29" s="13">
        <v>34790</v>
      </c>
      <c r="B29" s="14">
        <v>34790</v>
      </c>
      <c r="C29" s="15">
        <v>8.0205000000000002</v>
      </c>
    </row>
    <row r="30" spans="1:3" ht="22.35" customHeight="1" x14ac:dyDescent="0.25">
      <c r="A30" s="13">
        <v>34820</v>
      </c>
      <c r="B30" s="14">
        <v>34820</v>
      </c>
      <c r="C30" s="15">
        <v>8.0303000000000004</v>
      </c>
    </row>
    <row r="31" spans="1:3" ht="21.75" customHeight="1" x14ac:dyDescent="0.25">
      <c r="A31" s="13">
        <v>34851</v>
      </c>
      <c r="B31" s="14">
        <v>34851</v>
      </c>
      <c r="C31" s="15">
        <v>8.0551999999999992</v>
      </c>
    </row>
    <row r="32" spans="1:3" ht="21.75" customHeight="1" x14ac:dyDescent="0.25">
      <c r="A32" s="13">
        <v>34881</v>
      </c>
      <c r="B32" s="14">
        <v>34881</v>
      </c>
      <c r="C32" s="15">
        <v>8.0853000000000002</v>
      </c>
    </row>
    <row r="33" spans="1:3" ht="21.75" customHeight="1" x14ac:dyDescent="0.25">
      <c r="A33" s="13">
        <v>34912</v>
      </c>
      <c r="B33" s="14">
        <v>34912</v>
      </c>
      <c r="C33" s="15">
        <v>8.1102000000000007</v>
      </c>
    </row>
    <row r="34" spans="1:3" ht="21.75" customHeight="1" x14ac:dyDescent="0.25">
      <c r="A34" s="13">
        <v>34943</v>
      </c>
      <c r="B34" s="14">
        <v>34943</v>
      </c>
      <c r="C34" s="15">
        <v>8.1117000000000008</v>
      </c>
    </row>
    <row r="35" spans="1:3" ht="21.75" customHeight="1" x14ac:dyDescent="0.25">
      <c r="A35" s="13">
        <v>34973</v>
      </c>
      <c r="B35" s="14">
        <v>34973</v>
      </c>
      <c r="C35" s="15">
        <v>8.1026000000000007</v>
      </c>
    </row>
    <row r="36" spans="1:3" ht="21.75" customHeight="1" x14ac:dyDescent="0.25">
      <c r="A36" s="13">
        <v>35004</v>
      </c>
      <c r="B36" s="14">
        <v>35004</v>
      </c>
      <c r="C36" s="15">
        <v>8.0883000000000003</v>
      </c>
    </row>
    <row r="37" spans="1:3" ht="21.75" customHeight="1" x14ac:dyDescent="0.25">
      <c r="A37" s="13">
        <v>35034</v>
      </c>
      <c r="B37" s="14">
        <v>35034</v>
      </c>
      <c r="C37" s="15">
        <v>8.1153999999999993</v>
      </c>
    </row>
    <row r="38" spans="1:3" ht="21.75" customHeight="1" x14ac:dyDescent="0.25">
      <c r="A38" s="13">
        <v>35065</v>
      </c>
      <c r="B38" s="14">
        <v>35065</v>
      </c>
      <c r="C38" s="15">
        <v>8.1334999999999997</v>
      </c>
    </row>
    <row r="39" spans="1:3" ht="21.75" customHeight="1" x14ac:dyDescent="0.25">
      <c r="A39" s="13">
        <v>35096</v>
      </c>
      <c r="B39" s="14">
        <v>35096</v>
      </c>
      <c r="C39" s="15">
        <v>8.1251999999999995</v>
      </c>
    </row>
    <row r="40" spans="1:3" ht="21.75" customHeight="1" x14ac:dyDescent="0.25">
      <c r="A40" s="13">
        <v>35125</v>
      </c>
      <c r="B40" s="14">
        <v>35125</v>
      </c>
      <c r="C40" s="15">
        <v>8.1884999999999994</v>
      </c>
    </row>
    <row r="41" spans="1:3" ht="21.75" customHeight="1" x14ac:dyDescent="0.25">
      <c r="A41" s="13">
        <v>35156</v>
      </c>
      <c r="B41" s="14">
        <v>35156</v>
      </c>
      <c r="C41" s="15">
        <v>8.3104999999999993</v>
      </c>
    </row>
    <row r="42" spans="1:3" ht="21.75" customHeight="1" x14ac:dyDescent="0.25">
      <c r="A42" s="13">
        <v>35186</v>
      </c>
      <c r="B42" s="14">
        <v>35186</v>
      </c>
      <c r="C42" s="15">
        <v>8.3293999999999997</v>
      </c>
    </row>
    <row r="43" spans="1:3" ht="21.75" customHeight="1" x14ac:dyDescent="0.25">
      <c r="A43" s="13">
        <v>35217</v>
      </c>
      <c r="B43" s="14">
        <v>35217</v>
      </c>
      <c r="C43" s="15">
        <v>8.2667999999999999</v>
      </c>
    </row>
    <row r="44" spans="1:3" ht="21.75" customHeight="1" x14ac:dyDescent="0.25">
      <c r="A44" s="13">
        <v>35247</v>
      </c>
      <c r="B44" s="14">
        <v>35247</v>
      </c>
      <c r="C44" s="15">
        <v>8.2570999999999994</v>
      </c>
    </row>
    <row r="45" spans="1:3" ht="21.75" customHeight="1" x14ac:dyDescent="0.25">
      <c r="A45" s="13">
        <v>35278</v>
      </c>
      <c r="B45" s="14">
        <v>35278</v>
      </c>
      <c r="C45" s="15">
        <v>8.2314000000000007</v>
      </c>
    </row>
    <row r="46" spans="1:3" ht="21.75" customHeight="1" x14ac:dyDescent="0.25">
      <c r="A46" s="13">
        <v>35309</v>
      </c>
      <c r="B46" s="14">
        <v>35309</v>
      </c>
      <c r="C46" s="15">
        <v>8.3255999999999997</v>
      </c>
    </row>
    <row r="47" spans="1:3" ht="21.75" customHeight="1" x14ac:dyDescent="0.25">
      <c r="A47" s="13">
        <v>35339</v>
      </c>
      <c r="B47" s="14">
        <v>35339</v>
      </c>
      <c r="C47" s="15">
        <v>8.3595000000000006</v>
      </c>
    </row>
    <row r="48" spans="1:3" ht="21.75" customHeight="1" x14ac:dyDescent="0.25">
      <c r="A48" s="13">
        <v>35370</v>
      </c>
      <c r="B48" s="14">
        <v>35370</v>
      </c>
      <c r="C48" s="15">
        <v>8.2940000000000005</v>
      </c>
    </row>
    <row r="49" spans="1:3" ht="21.75" customHeight="1" x14ac:dyDescent="0.25">
      <c r="A49" s="13">
        <v>35400</v>
      </c>
      <c r="B49" s="14">
        <v>35400</v>
      </c>
      <c r="C49" s="15">
        <v>8.2827000000000002</v>
      </c>
    </row>
    <row r="50" spans="1:3" ht="21.75" customHeight="1" x14ac:dyDescent="0.25">
      <c r="A50" s="13">
        <v>35431</v>
      </c>
      <c r="B50" s="14">
        <v>35431</v>
      </c>
      <c r="C50" s="15">
        <v>8.3127999999999993</v>
      </c>
    </row>
    <row r="51" spans="1:3" ht="21.75" customHeight="1" x14ac:dyDescent="0.25">
      <c r="A51" s="13">
        <v>35462</v>
      </c>
      <c r="B51" s="14">
        <v>35462</v>
      </c>
      <c r="C51" s="15">
        <v>8.2985000000000007</v>
      </c>
    </row>
    <row r="52" spans="1:3" ht="21.75" customHeight="1" x14ac:dyDescent="0.25">
      <c r="A52" s="13">
        <v>35490</v>
      </c>
      <c r="B52" s="14">
        <v>35490</v>
      </c>
      <c r="C52" s="15">
        <v>8.2744</v>
      </c>
    </row>
    <row r="53" spans="1:3" ht="21.75" customHeight="1" x14ac:dyDescent="0.25">
      <c r="A53" s="13">
        <v>35521</v>
      </c>
      <c r="B53" s="14">
        <v>35521</v>
      </c>
      <c r="C53" s="15">
        <v>8.2382000000000009</v>
      </c>
    </row>
    <row r="54" spans="1:3" ht="21.75" customHeight="1" x14ac:dyDescent="0.25">
      <c r="A54" s="13">
        <v>35551</v>
      </c>
      <c r="B54" s="14">
        <v>35551</v>
      </c>
      <c r="C54" s="15">
        <v>8.2902000000000005</v>
      </c>
    </row>
    <row r="55" spans="1:3" ht="21.75" customHeight="1" x14ac:dyDescent="0.25">
      <c r="A55" s="13">
        <v>35582</v>
      </c>
      <c r="B55" s="14">
        <v>35582</v>
      </c>
      <c r="C55" s="15">
        <v>8.2570999999999994</v>
      </c>
    </row>
    <row r="56" spans="1:3" ht="21.75" customHeight="1" x14ac:dyDescent="0.25">
      <c r="A56" s="13">
        <v>35612</v>
      </c>
      <c r="B56" s="14">
        <v>35612</v>
      </c>
      <c r="C56" s="15">
        <v>8.2209000000000003</v>
      </c>
    </row>
    <row r="57" spans="1:3" ht="22.35" customHeight="1" x14ac:dyDescent="0.25">
      <c r="A57" s="13">
        <v>35643</v>
      </c>
      <c r="B57" s="14">
        <v>35643</v>
      </c>
      <c r="C57" s="15">
        <v>8.2774000000000001</v>
      </c>
    </row>
    <row r="58" spans="1:3" ht="21.75" customHeight="1" x14ac:dyDescent="0.25">
      <c r="A58" s="13">
        <v>35674</v>
      </c>
      <c r="B58" s="14">
        <v>35674</v>
      </c>
      <c r="C58" s="15">
        <v>8.2879000000000005</v>
      </c>
    </row>
    <row r="59" spans="1:3" ht="21.75" customHeight="1" x14ac:dyDescent="0.25">
      <c r="A59" s="13">
        <v>35704</v>
      </c>
      <c r="B59" s="14">
        <v>35704</v>
      </c>
      <c r="C59" s="15">
        <v>8.2781000000000002</v>
      </c>
    </row>
    <row r="60" spans="1:3" ht="21.75" customHeight="1" x14ac:dyDescent="0.25">
      <c r="A60" s="13">
        <v>35735</v>
      </c>
      <c r="B60" s="14">
        <v>35735</v>
      </c>
      <c r="C60" s="15">
        <v>8.2607999999999997</v>
      </c>
    </row>
    <row r="61" spans="1:3" ht="21.75" customHeight="1" x14ac:dyDescent="0.25">
      <c r="A61" s="13">
        <v>35765</v>
      </c>
      <c r="B61" s="14">
        <v>35765</v>
      </c>
      <c r="C61" s="15">
        <v>8.2065999999999999</v>
      </c>
    </row>
    <row r="62" spans="1:3" ht="21.75" customHeight="1" x14ac:dyDescent="0.25">
      <c r="A62" s="13">
        <v>35796</v>
      </c>
      <c r="B62" s="14">
        <v>35796</v>
      </c>
      <c r="C62" s="15">
        <v>8.1026000000000007</v>
      </c>
    </row>
    <row r="63" spans="1:3" ht="21.75" customHeight="1" x14ac:dyDescent="0.25">
      <c r="A63" s="13">
        <v>35827</v>
      </c>
      <c r="B63" s="14">
        <v>35827</v>
      </c>
      <c r="C63" s="15">
        <v>8.1311999999999998</v>
      </c>
    </row>
    <row r="64" spans="1:3" ht="21.75" customHeight="1" x14ac:dyDescent="0.25">
      <c r="A64" s="13">
        <v>35855</v>
      </c>
      <c r="B64" s="14">
        <v>35855</v>
      </c>
      <c r="C64" s="15">
        <v>8.1102000000000007</v>
      </c>
    </row>
    <row r="65" spans="1:3" ht="21.75" customHeight="1" x14ac:dyDescent="0.25">
      <c r="A65" s="13">
        <v>35886</v>
      </c>
      <c r="B65" s="14">
        <v>35886</v>
      </c>
      <c r="C65" s="15">
        <v>8.1168999999999993</v>
      </c>
    </row>
    <row r="66" spans="1:3" ht="21.75" customHeight="1" x14ac:dyDescent="0.25">
      <c r="A66" s="13">
        <v>35916</v>
      </c>
      <c r="B66" s="14">
        <v>35916</v>
      </c>
      <c r="C66" s="15">
        <v>8.1004000000000005</v>
      </c>
    </row>
    <row r="67" spans="1:3" ht="21.75" customHeight="1" x14ac:dyDescent="0.25">
      <c r="A67" s="13">
        <v>35947</v>
      </c>
      <c r="B67" s="14">
        <v>35947</v>
      </c>
      <c r="C67" s="15">
        <v>8.1004000000000005</v>
      </c>
    </row>
    <row r="68" spans="1:3" ht="21.75" customHeight="1" x14ac:dyDescent="0.25">
      <c r="A68" s="13">
        <v>35977</v>
      </c>
      <c r="B68" s="14">
        <v>35977</v>
      </c>
      <c r="C68" s="15">
        <v>8.0762999999999998</v>
      </c>
    </row>
    <row r="69" spans="1:3" ht="21.75" customHeight="1" x14ac:dyDescent="0.25">
      <c r="A69" s="13">
        <v>36008</v>
      </c>
      <c r="B69" s="14">
        <v>36008</v>
      </c>
      <c r="C69" s="15">
        <v>8.0250000000000004</v>
      </c>
    </row>
    <row r="70" spans="1:3" ht="21.75" customHeight="1" x14ac:dyDescent="0.25">
      <c r="A70" s="13">
        <v>36039</v>
      </c>
      <c r="B70" s="14">
        <v>36039</v>
      </c>
      <c r="C70" s="15">
        <v>7.9406999999999996</v>
      </c>
    </row>
    <row r="71" spans="1:3" ht="21.75" customHeight="1" x14ac:dyDescent="0.25">
      <c r="A71" s="13">
        <v>36069</v>
      </c>
      <c r="B71" s="14">
        <v>36069</v>
      </c>
      <c r="C71" s="15">
        <v>7.8548</v>
      </c>
    </row>
    <row r="72" spans="1:3" ht="21.75" customHeight="1" x14ac:dyDescent="0.25">
      <c r="A72" s="13">
        <v>36100</v>
      </c>
      <c r="B72" s="14">
        <v>36100</v>
      </c>
      <c r="C72" s="15">
        <v>7.7816999999999998</v>
      </c>
    </row>
    <row r="73" spans="1:3" ht="21.75" customHeight="1" x14ac:dyDescent="0.25">
      <c r="A73" s="13">
        <v>36130</v>
      </c>
      <c r="B73" s="14">
        <v>36130</v>
      </c>
      <c r="C73" s="15">
        <v>7.6928000000000001</v>
      </c>
    </row>
    <row r="74" spans="1:3" ht="21.75" customHeight="1" x14ac:dyDescent="0.25">
      <c r="A74" s="13">
        <v>36161</v>
      </c>
      <c r="B74" s="14">
        <v>36161</v>
      </c>
      <c r="C74" s="15">
        <v>7.6581999999999999</v>
      </c>
    </row>
    <row r="75" spans="1:3" ht="21.75" customHeight="1" x14ac:dyDescent="0.25">
      <c r="A75" s="13">
        <v>36192</v>
      </c>
      <c r="B75" s="14">
        <v>36192</v>
      </c>
      <c r="C75" s="15">
        <v>7.5949</v>
      </c>
    </row>
    <row r="76" spans="1:3" ht="21.75" customHeight="1" x14ac:dyDescent="0.25">
      <c r="A76" s="13">
        <v>36220</v>
      </c>
      <c r="B76" s="14">
        <v>36220</v>
      </c>
      <c r="C76" s="15">
        <v>7.6106999999999996</v>
      </c>
    </row>
    <row r="77" spans="1:3" ht="21.75" customHeight="1" x14ac:dyDescent="0.25">
      <c r="A77" s="13">
        <v>36251</v>
      </c>
      <c r="B77" s="14">
        <v>36251</v>
      </c>
      <c r="C77" s="15">
        <v>7.6844999999999999</v>
      </c>
    </row>
    <row r="78" spans="1:3" ht="21.75" customHeight="1" x14ac:dyDescent="0.25">
      <c r="A78" s="13">
        <v>36281</v>
      </c>
      <c r="B78" s="14">
        <v>36281</v>
      </c>
      <c r="C78" s="15">
        <v>7.6814999999999998</v>
      </c>
    </row>
    <row r="79" spans="1:3" ht="21.75" customHeight="1" x14ac:dyDescent="0.25">
      <c r="A79" s="13">
        <v>36312</v>
      </c>
      <c r="B79" s="14">
        <v>36312</v>
      </c>
      <c r="C79" s="15">
        <v>7.6746999999999996</v>
      </c>
    </row>
    <row r="80" spans="1:3" ht="21.75" customHeight="1" x14ac:dyDescent="0.25">
      <c r="A80" s="13">
        <v>36342</v>
      </c>
      <c r="B80" s="14">
        <v>36342</v>
      </c>
      <c r="C80" s="15">
        <v>7.6890999999999998</v>
      </c>
    </row>
    <row r="81" spans="1:3" ht="21.75" customHeight="1" x14ac:dyDescent="0.25">
      <c r="A81" s="13">
        <v>36373</v>
      </c>
      <c r="B81" s="14">
        <v>36373</v>
      </c>
      <c r="C81" s="15">
        <v>7.7085999999999997</v>
      </c>
    </row>
    <row r="82" spans="1:3" ht="21.75" customHeight="1" x14ac:dyDescent="0.25">
      <c r="A82" s="13">
        <v>36404</v>
      </c>
      <c r="B82" s="14">
        <v>36404</v>
      </c>
      <c r="C82" s="15">
        <v>7.7733999999999996</v>
      </c>
    </row>
    <row r="83" spans="1:3" ht="21.75" customHeight="1" x14ac:dyDescent="0.25">
      <c r="A83" s="13">
        <v>36434</v>
      </c>
      <c r="B83" s="14">
        <v>36434</v>
      </c>
      <c r="C83" s="15">
        <v>7.7644000000000002</v>
      </c>
    </row>
    <row r="84" spans="1:3" ht="22.35" customHeight="1" x14ac:dyDescent="0.25">
      <c r="A84" s="13">
        <v>36465</v>
      </c>
      <c r="B84" s="14">
        <v>36465</v>
      </c>
      <c r="C84" s="15">
        <v>7.7477999999999998</v>
      </c>
    </row>
    <row r="85" spans="1:3" ht="21.75" customHeight="1" x14ac:dyDescent="0.25">
      <c r="A85" s="13">
        <v>36495</v>
      </c>
      <c r="B85" s="14">
        <v>36495</v>
      </c>
      <c r="C85" s="15">
        <v>7.7854999999999999</v>
      </c>
    </row>
    <row r="86" spans="1:3" ht="21.75" customHeight="1" x14ac:dyDescent="0.25">
      <c r="A86" s="13">
        <v>36526</v>
      </c>
      <c r="B86" s="14">
        <v>36526</v>
      </c>
      <c r="C86" s="15">
        <v>7.8788999999999998</v>
      </c>
    </row>
    <row r="87" spans="1:3" ht="21.75" customHeight="1" x14ac:dyDescent="0.25">
      <c r="A87" s="13">
        <v>36557</v>
      </c>
      <c r="B87" s="14">
        <v>36557</v>
      </c>
      <c r="C87" s="15">
        <v>7.9474</v>
      </c>
    </row>
    <row r="88" spans="1:3" ht="21.75" customHeight="1" x14ac:dyDescent="0.25">
      <c r="A88" s="13">
        <v>36586</v>
      </c>
      <c r="B88" s="14">
        <v>36528</v>
      </c>
      <c r="C88" s="15">
        <v>7.9881000000000002</v>
      </c>
    </row>
    <row r="89" spans="1:3" ht="21.75" customHeight="1" x14ac:dyDescent="0.25">
      <c r="A89" s="13">
        <v>36617</v>
      </c>
      <c r="B89" s="14" t="s">
        <v>1</v>
      </c>
      <c r="C89" s="15">
        <v>7.8909000000000002</v>
      </c>
    </row>
    <row r="90" spans="1:3" ht="21.75" customHeight="1" x14ac:dyDescent="0.25">
      <c r="A90" s="13">
        <v>36647</v>
      </c>
      <c r="B90" s="14">
        <v>36530</v>
      </c>
      <c r="C90" s="15">
        <v>7.9737999999999998</v>
      </c>
    </row>
    <row r="91" spans="1:3" ht="21.75" customHeight="1" x14ac:dyDescent="0.25">
      <c r="A91" s="13">
        <v>36678</v>
      </c>
      <c r="B91" s="14">
        <v>36531</v>
      </c>
      <c r="C91" s="15">
        <v>8.016</v>
      </c>
    </row>
    <row r="92" spans="1:3" ht="21.75" customHeight="1" x14ac:dyDescent="0.25">
      <c r="A92" s="13">
        <v>36708</v>
      </c>
      <c r="B92" s="14">
        <v>36532</v>
      </c>
      <c r="C92" s="15">
        <v>8.0046999999999997</v>
      </c>
    </row>
    <row r="93" spans="1:3" ht="21.75" customHeight="1" x14ac:dyDescent="0.25">
      <c r="A93" s="13">
        <v>36739</v>
      </c>
      <c r="B93" s="14" t="s">
        <v>2</v>
      </c>
      <c r="C93" s="15">
        <v>8.0190000000000001</v>
      </c>
    </row>
    <row r="94" spans="1:3" ht="21.75" customHeight="1" x14ac:dyDescent="0.25">
      <c r="A94" s="13">
        <v>36770</v>
      </c>
      <c r="B94" s="14">
        <v>36534</v>
      </c>
      <c r="C94" s="15">
        <v>8.1161999999999992</v>
      </c>
    </row>
    <row r="95" spans="1:3" ht="21.75" customHeight="1" x14ac:dyDescent="0.25">
      <c r="A95" s="13">
        <v>36800</v>
      </c>
      <c r="B95" s="14">
        <v>36535</v>
      </c>
      <c r="C95" s="15">
        <v>8.1327999999999996</v>
      </c>
    </row>
    <row r="96" spans="1:3" ht="21.75" customHeight="1" x14ac:dyDescent="0.25">
      <c r="A96" s="13">
        <v>36831</v>
      </c>
      <c r="B96" s="14">
        <v>36536</v>
      </c>
      <c r="C96" s="15">
        <v>8.1229999999999993</v>
      </c>
    </row>
    <row r="97" spans="1:3" ht="21.75" customHeight="1" x14ac:dyDescent="0.25">
      <c r="A97" s="13">
        <v>36861</v>
      </c>
      <c r="B97" s="14" t="s">
        <v>3</v>
      </c>
      <c r="C97" s="15">
        <v>7.9722999999999997</v>
      </c>
    </row>
    <row r="98" spans="1:3" ht="21.75" customHeight="1" x14ac:dyDescent="0.25">
      <c r="A98" s="13">
        <v>36892</v>
      </c>
      <c r="B98" s="14" t="s">
        <v>4</v>
      </c>
      <c r="C98" s="15">
        <v>7.9752999999999998</v>
      </c>
    </row>
    <row r="99" spans="1:3" ht="21.75" customHeight="1" x14ac:dyDescent="0.25">
      <c r="A99" s="13">
        <v>36923</v>
      </c>
      <c r="B99" s="14">
        <v>43467</v>
      </c>
      <c r="C99" s="15">
        <v>7.9843999999999999</v>
      </c>
    </row>
    <row r="100" spans="1:3" ht="21.75" customHeight="1" x14ac:dyDescent="0.25">
      <c r="A100" s="13">
        <v>36951</v>
      </c>
      <c r="B100" s="14">
        <v>43468</v>
      </c>
      <c r="C100" s="15">
        <v>7.9316000000000004</v>
      </c>
    </row>
    <row r="101" spans="1:3" ht="21.75" customHeight="1" x14ac:dyDescent="0.25">
      <c r="A101" s="13">
        <v>36982</v>
      </c>
      <c r="B101" s="14" t="s">
        <v>5</v>
      </c>
      <c r="C101" s="15">
        <v>7.9165999999999999</v>
      </c>
    </row>
    <row r="102" spans="1:3" ht="21.75" customHeight="1" x14ac:dyDescent="0.25">
      <c r="A102" s="13">
        <v>37012</v>
      </c>
      <c r="B102" s="14">
        <v>43470</v>
      </c>
      <c r="C102" s="15">
        <v>7.9226000000000001</v>
      </c>
    </row>
    <row r="103" spans="1:3" ht="21.75" customHeight="1" x14ac:dyDescent="0.25">
      <c r="A103" s="13">
        <v>37043</v>
      </c>
      <c r="B103" s="14">
        <v>43471</v>
      </c>
      <c r="C103" s="15">
        <v>7.8872</v>
      </c>
    </row>
    <row r="104" spans="1:3" ht="21.75" customHeight="1" x14ac:dyDescent="0.25">
      <c r="A104" s="13">
        <v>37073</v>
      </c>
      <c r="B104" s="14">
        <v>43472</v>
      </c>
      <c r="C104" s="15">
        <v>7.8593000000000002</v>
      </c>
    </row>
    <row r="105" spans="1:3" ht="21.75" customHeight="1" x14ac:dyDescent="0.25">
      <c r="A105" s="13">
        <v>37104</v>
      </c>
      <c r="B105" s="14" t="s">
        <v>6</v>
      </c>
      <c r="C105" s="15">
        <v>7.8209</v>
      </c>
    </row>
    <row r="106" spans="1:3" ht="21.75" customHeight="1" x14ac:dyDescent="0.25">
      <c r="A106" s="13">
        <v>37135</v>
      </c>
      <c r="B106" s="14">
        <v>43474</v>
      </c>
      <c r="C106" s="15">
        <v>7.7869999999999999</v>
      </c>
    </row>
    <row r="107" spans="1:3" ht="21.75" customHeight="1" x14ac:dyDescent="0.25">
      <c r="A107" s="13">
        <v>37165</v>
      </c>
      <c r="B107" s="14">
        <v>43475</v>
      </c>
      <c r="C107" s="15">
        <v>7.6702000000000004</v>
      </c>
    </row>
    <row r="108" spans="1:3" ht="21.75" customHeight="1" x14ac:dyDescent="0.25">
      <c r="A108" s="13">
        <v>37196</v>
      </c>
      <c r="B108" s="14">
        <v>43476</v>
      </c>
      <c r="C108" s="15">
        <v>7.5632999999999999</v>
      </c>
    </row>
    <row r="109" spans="1:3" ht="21.75" customHeight="1" x14ac:dyDescent="0.25">
      <c r="A109" s="13">
        <v>37226</v>
      </c>
      <c r="B109" s="14" t="s">
        <v>7</v>
      </c>
      <c r="C109" s="15">
        <v>7.5496999999999996</v>
      </c>
    </row>
    <row r="110" spans="1:3" ht="21.75" customHeight="1" x14ac:dyDescent="0.25">
      <c r="A110" s="13">
        <v>37257</v>
      </c>
      <c r="B110" s="14" t="s">
        <v>8</v>
      </c>
      <c r="C110" s="15">
        <v>8.0303000000000004</v>
      </c>
    </row>
    <row r="111" spans="1:3" ht="22.35" customHeight="1" x14ac:dyDescent="0.25">
      <c r="A111" s="13">
        <v>37288</v>
      </c>
      <c r="B111" s="14">
        <v>43498</v>
      </c>
      <c r="C111" s="15">
        <v>9.0202000000000009</v>
      </c>
    </row>
    <row r="112" spans="1:3" ht="21.75" customHeight="1" x14ac:dyDescent="0.25">
      <c r="A112" s="13">
        <v>37316</v>
      </c>
      <c r="B112" s="14">
        <v>43499</v>
      </c>
      <c r="C112" s="15">
        <v>10.1546</v>
      </c>
    </row>
    <row r="113" spans="1:3" ht="21.75" customHeight="1" x14ac:dyDescent="0.25">
      <c r="A113" s="13">
        <v>37347</v>
      </c>
      <c r="B113" s="14" t="s">
        <v>9</v>
      </c>
      <c r="C113" s="15">
        <v>12.176500000000001</v>
      </c>
    </row>
    <row r="114" spans="1:3" ht="21.75" customHeight="1" x14ac:dyDescent="0.25">
      <c r="A114" s="13">
        <v>37377</v>
      </c>
      <c r="B114" s="14">
        <v>43501</v>
      </c>
      <c r="C114" s="15">
        <v>13.677899999999999</v>
      </c>
    </row>
    <row r="115" spans="1:3" ht="21.75" customHeight="1" x14ac:dyDescent="0.25">
      <c r="A115" s="13">
        <v>37408</v>
      </c>
      <c r="B115" s="14">
        <v>43502</v>
      </c>
      <c r="C115" s="15">
        <v>14.846299999999999</v>
      </c>
    </row>
    <row r="116" spans="1:3" ht="21.75" customHeight="1" x14ac:dyDescent="0.25">
      <c r="A116" s="13">
        <v>37438</v>
      </c>
      <c r="B116" s="14">
        <v>43503</v>
      </c>
      <c r="C116" s="15">
        <v>15.536300000000001</v>
      </c>
    </row>
    <row r="117" spans="1:3" ht="21.75" customHeight="1" x14ac:dyDescent="0.25">
      <c r="A117" s="13">
        <v>37469</v>
      </c>
      <c r="B117" s="14" t="s">
        <v>10</v>
      </c>
      <c r="C117" s="15">
        <v>16.319700000000001</v>
      </c>
    </row>
    <row r="118" spans="1:3" ht="21.75" customHeight="1" x14ac:dyDescent="0.25">
      <c r="A118" s="13">
        <v>37500</v>
      </c>
      <c r="B118" s="14">
        <v>43505</v>
      </c>
      <c r="C118" s="15">
        <v>16.717500000000001</v>
      </c>
    </row>
    <row r="119" spans="1:3" ht="21.75" customHeight="1" x14ac:dyDescent="0.25">
      <c r="A119" s="13">
        <v>37530</v>
      </c>
      <c r="B119" s="14">
        <v>43506</v>
      </c>
      <c r="C119" s="15">
        <v>16.8004</v>
      </c>
    </row>
    <row r="120" spans="1:3" ht="21.75" customHeight="1" x14ac:dyDescent="0.25">
      <c r="A120" s="13">
        <v>37561</v>
      </c>
      <c r="B120" s="14">
        <v>43507</v>
      </c>
      <c r="C120" s="15">
        <v>16.521599999999999</v>
      </c>
    </row>
    <row r="121" spans="1:3" ht="21.75" customHeight="1" x14ac:dyDescent="0.25">
      <c r="A121" s="13">
        <v>37591</v>
      </c>
      <c r="B121" s="14" t="s">
        <v>11</v>
      </c>
      <c r="C121" s="15">
        <v>16.455300000000001</v>
      </c>
    </row>
    <row r="122" spans="1:3" ht="21.75" customHeight="1" x14ac:dyDescent="0.25">
      <c r="A122" s="13">
        <v>37622</v>
      </c>
      <c r="B122" s="14" t="s">
        <v>12</v>
      </c>
      <c r="C122" s="15">
        <v>16.5246</v>
      </c>
    </row>
    <row r="123" spans="1:3" ht="21.75" customHeight="1" x14ac:dyDescent="0.25">
      <c r="A123" s="13">
        <v>37653</v>
      </c>
      <c r="B123" s="14">
        <v>43526</v>
      </c>
      <c r="C123" s="15">
        <v>16.588699999999999</v>
      </c>
    </row>
    <row r="124" spans="1:3" ht="21.75" customHeight="1" x14ac:dyDescent="0.25">
      <c r="A124" s="13">
        <v>37681</v>
      </c>
      <c r="B124" s="14">
        <v>43527</v>
      </c>
      <c r="C124" s="15">
        <v>16.474900000000002</v>
      </c>
    </row>
    <row r="125" spans="1:3" ht="21.75" customHeight="1" x14ac:dyDescent="0.25">
      <c r="A125" s="13">
        <v>37712</v>
      </c>
      <c r="B125" s="14" t="s">
        <v>13</v>
      </c>
      <c r="C125" s="15">
        <v>16.1736</v>
      </c>
    </row>
    <row r="126" spans="1:3" ht="21.75" customHeight="1" x14ac:dyDescent="0.25">
      <c r="A126" s="13">
        <v>37742</v>
      </c>
      <c r="B126" s="14">
        <v>43529</v>
      </c>
      <c r="C126" s="15">
        <v>16.070399999999999</v>
      </c>
    </row>
    <row r="127" spans="1:3" ht="21.75" customHeight="1" x14ac:dyDescent="0.25">
      <c r="A127" s="13">
        <v>37773</v>
      </c>
      <c r="B127" s="14">
        <v>43530</v>
      </c>
      <c r="C127" s="15">
        <v>16.0486</v>
      </c>
    </row>
    <row r="128" spans="1:3" ht="21.75" customHeight="1" x14ac:dyDescent="0.25">
      <c r="A128" s="13">
        <v>37803</v>
      </c>
      <c r="B128" s="14">
        <v>43531</v>
      </c>
      <c r="C128" s="15">
        <v>16.0425</v>
      </c>
    </row>
    <row r="129" spans="1:3" ht="21.75" customHeight="1" x14ac:dyDescent="0.25">
      <c r="A129" s="13">
        <v>37834</v>
      </c>
      <c r="B129" s="14" t="s">
        <v>14</v>
      </c>
      <c r="C129" s="15">
        <v>16.261700000000001</v>
      </c>
    </row>
    <row r="130" spans="1:3" ht="21.75" customHeight="1" x14ac:dyDescent="0.25">
      <c r="A130" s="13">
        <v>37865</v>
      </c>
      <c r="B130" s="14">
        <v>43533</v>
      </c>
      <c r="C130" s="15">
        <v>16.233899999999998</v>
      </c>
    </row>
    <row r="131" spans="1:3" ht="21.75" customHeight="1" x14ac:dyDescent="0.25">
      <c r="A131" s="13">
        <v>37895</v>
      </c>
      <c r="B131" s="14">
        <v>43534</v>
      </c>
      <c r="C131" s="15">
        <v>16.320499999999999</v>
      </c>
    </row>
    <row r="132" spans="1:3" ht="21.75" customHeight="1" x14ac:dyDescent="0.25">
      <c r="A132" s="13">
        <v>37926</v>
      </c>
      <c r="B132" s="14">
        <v>43535</v>
      </c>
      <c r="C132" s="15">
        <v>16.489999999999998</v>
      </c>
    </row>
    <row r="133" spans="1:3" ht="21.75" customHeight="1" x14ac:dyDescent="0.25">
      <c r="A133" s="13">
        <v>37956</v>
      </c>
      <c r="B133" s="14" t="s">
        <v>52</v>
      </c>
      <c r="C133" s="15">
        <v>16.777000000000001</v>
      </c>
    </row>
    <row r="134" spans="1:3" ht="21.75" customHeight="1" x14ac:dyDescent="0.25">
      <c r="A134" s="13">
        <v>37987</v>
      </c>
      <c r="B134" s="14" t="s">
        <v>53</v>
      </c>
      <c r="C134" s="15">
        <v>16.720500000000001</v>
      </c>
    </row>
    <row r="135" spans="1:3" ht="21.75" customHeight="1" x14ac:dyDescent="0.25">
      <c r="A135" s="13">
        <v>38018</v>
      </c>
      <c r="B135" s="14">
        <v>43557</v>
      </c>
      <c r="C135" s="15">
        <v>16.953299999999999</v>
      </c>
    </row>
    <row r="136" spans="1:3" ht="21.75" customHeight="1" x14ac:dyDescent="0.25">
      <c r="A136" s="13">
        <v>38047</v>
      </c>
      <c r="B136" s="14">
        <v>43558</v>
      </c>
      <c r="C136" s="15">
        <v>17.027100000000001</v>
      </c>
    </row>
    <row r="137" spans="1:3" ht="21.75" customHeight="1" x14ac:dyDescent="0.25">
      <c r="A137" s="13">
        <v>38078</v>
      </c>
      <c r="B137" s="14" t="s">
        <v>54</v>
      </c>
      <c r="C137" s="15">
        <v>17.163499999999999</v>
      </c>
    </row>
    <row r="138" spans="1:3" ht="22.35" customHeight="1" x14ac:dyDescent="0.25">
      <c r="A138" s="13">
        <v>38108</v>
      </c>
      <c r="B138" s="14">
        <v>43560</v>
      </c>
      <c r="C138" s="15">
        <v>17.3842</v>
      </c>
    </row>
    <row r="139" spans="1:3" ht="21.75" customHeight="1" x14ac:dyDescent="0.25">
      <c r="A139" s="13">
        <v>38139</v>
      </c>
      <c r="B139" s="14">
        <v>43561</v>
      </c>
      <c r="C139" s="15">
        <v>17.423300000000001</v>
      </c>
    </row>
    <row r="140" spans="1:3" ht="21.75" customHeight="1" x14ac:dyDescent="0.25">
      <c r="A140" s="13">
        <v>38169</v>
      </c>
      <c r="B140" s="14">
        <v>43562</v>
      </c>
      <c r="C140" s="15">
        <v>17.583100000000002</v>
      </c>
    </row>
    <row r="141" spans="1:3" ht="21.75" customHeight="1" x14ac:dyDescent="0.25">
      <c r="A141" s="13">
        <v>38200</v>
      </c>
      <c r="B141" s="14" t="s">
        <v>55</v>
      </c>
      <c r="C141" s="15">
        <v>18.008700000000001</v>
      </c>
    </row>
    <row r="142" spans="1:3" ht="21.75" customHeight="1" x14ac:dyDescent="0.25">
      <c r="A142" s="13">
        <v>38231</v>
      </c>
      <c r="B142" s="14">
        <v>43564</v>
      </c>
      <c r="C142" s="15">
        <v>18.050899999999999</v>
      </c>
    </row>
    <row r="143" spans="1:3" ht="21.75" customHeight="1" x14ac:dyDescent="0.25">
      <c r="A143" s="13">
        <v>38261</v>
      </c>
      <c r="B143" s="14">
        <v>43565</v>
      </c>
      <c r="C143" s="15">
        <v>18.156300000000002</v>
      </c>
    </row>
    <row r="144" spans="1:3" ht="21.75" customHeight="1" x14ac:dyDescent="0.25">
      <c r="A144" s="13">
        <v>38292</v>
      </c>
      <c r="B144" s="14">
        <v>43566</v>
      </c>
      <c r="C144" s="15">
        <v>17.940100000000001</v>
      </c>
    </row>
    <row r="145" spans="1:3" ht="21.75" customHeight="1" x14ac:dyDescent="0.25">
      <c r="A145" s="13">
        <v>38322</v>
      </c>
      <c r="B145" s="14" t="s">
        <v>56</v>
      </c>
      <c r="C145" s="15">
        <v>18.096800000000002</v>
      </c>
    </row>
    <row r="146" spans="1:3" ht="21.75" customHeight="1" x14ac:dyDescent="0.25">
      <c r="A146" s="13">
        <v>38353</v>
      </c>
      <c r="B146" s="14" t="s">
        <v>57</v>
      </c>
      <c r="C146" s="15">
        <v>17.923500000000001</v>
      </c>
    </row>
    <row r="147" spans="1:3" ht="21.75" customHeight="1" x14ac:dyDescent="0.25">
      <c r="A147" s="13">
        <v>38384</v>
      </c>
      <c r="B147" s="14">
        <v>43587</v>
      </c>
      <c r="C147" s="15">
        <v>18.114100000000001</v>
      </c>
    </row>
    <row r="148" spans="1:3" ht="21.75" customHeight="1" x14ac:dyDescent="0.25">
      <c r="A148" s="13">
        <v>38412</v>
      </c>
      <c r="B148" s="14">
        <v>43588</v>
      </c>
      <c r="C148" s="15">
        <v>18.4712</v>
      </c>
    </row>
    <row r="149" spans="1:3" ht="21.75" customHeight="1" x14ac:dyDescent="0.25">
      <c r="A149" s="13">
        <v>38443</v>
      </c>
      <c r="B149" s="14" t="s">
        <v>58</v>
      </c>
      <c r="C149" s="15">
        <v>18.7409</v>
      </c>
    </row>
    <row r="150" spans="1:3" ht="21.75" customHeight="1" x14ac:dyDescent="0.25">
      <c r="A150" s="13">
        <v>38473</v>
      </c>
      <c r="B150" s="14">
        <v>43590</v>
      </c>
      <c r="C150" s="15">
        <v>18.7273</v>
      </c>
    </row>
    <row r="151" spans="1:3" ht="21.75" customHeight="1" x14ac:dyDescent="0.25">
      <c r="A151" s="13">
        <v>38504</v>
      </c>
      <c r="B151" s="14">
        <v>43591</v>
      </c>
      <c r="C151" s="15">
        <v>18.771799999999999</v>
      </c>
    </row>
    <row r="152" spans="1:3" ht="21.75" customHeight="1" x14ac:dyDescent="0.25">
      <c r="A152" s="13">
        <v>38534</v>
      </c>
      <c r="B152" s="14">
        <v>43592</v>
      </c>
      <c r="C152" s="15">
        <v>19.006799999999998</v>
      </c>
    </row>
    <row r="153" spans="1:3" ht="21.75" customHeight="1" x14ac:dyDescent="0.25">
      <c r="A153" s="13">
        <v>38565</v>
      </c>
      <c r="B153" s="14" t="s">
        <v>59</v>
      </c>
      <c r="C153" s="15">
        <v>19.2441</v>
      </c>
    </row>
    <row r="154" spans="1:3" ht="21.75" customHeight="1" x14ac:dyDescent="0.25">
      <c r="A154" s="13">
        <v>38596</v>
      </c>
      <c r="B154" s="14">
        <v>43594</v>
      </c>
      <c r="C154" s="15">
        <v>19.608000000000001</v>
      </c>
    </row>
    <row r="155" spans="1:3" ht="21.75" customHeight="1" x14ac:dyDescent="0.25">
      <c r="A155" s="13">
        <v>38626</v>
      </c>
      <c r="B155" s="14">
        <v>43595</v>
      </c>
      <c r="C155" s="15">
        <v>19.828700000000001</v>
      </c>
    </row>
    <row r="156" spans="1:3" ht="21.75" customHeight="1" x14ac:dyDescent="0.25">
      <c r="A156" s="13">
        <v>38657</v>
      </c>
      <c r="B156" s="14">
        <v>43596</v>
      </c>
      <c r="C156" s="15">
        <v>19.8445</v>
      </c>
    </row>
    <row r="157" spans="1:3" ht="21.75" customHeight="1" x14ac:dyDescent="0.25">
      <c r="A157" s="13">
        <v>38687</v>
      </c>
      <c r="B157" s="14" t="s">
        <v>60</v>
      </c>
      <c r="C157" s="15">
        <v>20.022300000000001</v>
      </c>
    </row>
    <row r="158" spans="1:3" ht="21.75" customHeight="1" x14ac:dyDescent="0.25">
      <c r="A158" s="13">
        <v>38718</v>
      </c>
      <c r="B158" s="14" t="s">
        <v>61</v>
      </c>
      <c r="C158" s="15">
        <v>20.2942</v>
      </c>
    </row>
    <row r="159" spans="1:3" ht="21.75" customHeight="1" x14ac:dyDescent="0.25">
      <c r="A159" s="13">
        <v>38749</v>
      </c>
      <c r="B159" s="14">
        <v>43618</v>
      </c>
      <c r="C159" s="15">
        <v>20.615100000000002</v>
      </c>
    </row>
    <row r="160" spans="1:3" ht="21.75" customHeight="1" x14ac:dyDescent="0.25">
      <c r="A160" s="13">
        <v>38777</v>
      </c>
      <c r="B160" s="14">
        <v>43619</v>
      </c>
      <c r="C160" s="15">
        <v>20.487100000000002</v>
      </c>
    </row>
    <row r="161" spans="1:3" ht="21.75" customHeight="1" x14ac:dyDescent="0.25">
      <c r="A161" s="13">
        <v>38808</v>
      </c>
      <c r="B161" s="14" t="s">
        <v>62</v>
      </c>
      <c r="C161" s="15">
        <v>20.783899999999999</v>
      </c>
    </row>
    <row r="162" spans="1:3" ht="21.75" customHeight="1" x14ac:dyDescent="0.25">
      <c r="A162" s="13">
        <v>38838</v>
      </c>
      <c r="B162" s="14">
        <v>43621</v>
      </c>
      <c r="C162" s="15">
        <v>20.866700000000002</v>
      </c>
    </row>
    <row r="163" spans="1:3" ht="21.75" customHeight="1" x14ac:dyDescent="0.25">
      <c r="A163" s="13">
        <v>38869</v>
      </c>
      <c r="B163" s="14">
        <v>43622</v>
      </c>
      <c r="C163" s="15">
        <v>21.034700000000001</v>
      </c>
    </row>
    <row r="164" spans="1:3" ht="21.75" customHeight="1" x14ac:dyDescent="0.25">
      <c r="A164" s="13">
        <v>38899</v>
      </c>
      <c r="B164" s="14">
        <v>43623</v>
      </c>
      <c r="C164" s="15">
        <v>21.1846</v>
      </c>
    </row>
    <row r="165" spans="1:3" ht="22.35" customHeight="1" x14ac:dyDescent="0.25">
      <c r="A165" s="13">
        <v>38930</v>
      </c>
      <c r="B165" s="14" t="s">
        <v>63</v>
      </c>
      <c r="C165" s="15">
        <v>21.321000000000002</v>
      </c>
    </row>
    <row r="166" spans="1:3" ht="21.75" customHeight="1" x14ac:dyDescent="0.25">
      <c r="A166" s="13">
        <v>38961</v>
      </c>
      <c r="B166" s="14">
        <v>43625</v>
      </c>
      <c r="C166" s="15">
        <v>21.2652</v>
      </c>
    </row>
    <row r="167" spans="1:3" ht="21.75" customHeight="1" x14ac:dyDescent="0.25">
      <c r="A167" s="13">
        <v>38991</v>
      </c>
      <c r="B167" s="14">
        <v>43626</v>
      </c>
      <c r="C167" s="15">
        <v>21.353400000000001</v>
      </c>
    </row>
    <row r="168" spans="1:3" ht="21.75" customHeight="1" x14ac:dyDescent="0.25">
      <c r="A168" s="13">
        <v>39022</v>
      </c>
      <c r="B168" s="14">
        <v>43627</v>
      </c>
      <c r="C168" s="15">
        <v>21.373699999999999</v>
      </c>
    </row>
    <row r="169" spans="1:3" ht="21.75" customHeight="1" x14ac:dyDescent="0.25">
      <c r="A169" s="13">
        <v>39052</v>
      </c>
      <c r="B169" s="14" t="s">
        <v>64</v>
      </c>
      <c r="C169" s="15">
        <v>21.458100000000002</v>
      </c>
    </row>
    <row r="170" spans="1:3" ht="21.75" customHeight="1" x14ac:dyDescent="0.25">
      <c r="A170" s="13">
        <v>39083</v>
      </c>
      <c r="B170" s="14" t="s">
        <v>65</v>
      </c>
      <c r="C170" s="15">
        <v>21.5334</v>
      </c>
    </row>
    <row r="171" spans="1:3" ht="21.75" customHeight="1" x14ac:dyDescent="0.25">
      <c r="A171" s="13">
        <v>39114</v>
      </c>
      <c r="B171" s="14">
        <v>43648</v>
      </c>
      <c r="C171" s="15">
        <v>21.712</v>
      </c>
    </row>
    <row r="172" spans="1:3" ht="21.75" customHeight="1" x14ac:dyDescent="0.25">
      <c r="A172" s="13">
        <v>39142</v>
      </c>
      <c r="B172" s="14">
        <v>43649</v>
      </c>
      <c r="C172" s="15">
        <v>21.8475</v>
      </c>
    </row>
    <row r="173" spans="1:3" ht="21.75" customHeight="1" x14ac:dyDescent="0.25">
      <c r="A173" s="13">
        <v>39173</v>
      </c>
      <c r="B173" s="14" t="s">
        <v>66</v>
      </c>
      <c r="C173" s="15">
        <v>22.2257</v>
      </c>
    </row>
    <row r="174" spans="1:3" ht="21.75" customHeight="1" x14ac:dyDescent="0.25">
      <c r="A174" s="13">
        <v>39203</v>
      </c>
      <c r="B174" s="14">
        <v>43651</v>
      </c>
      <c r="C174" s="15">
        <v>22.570699999999999</v>
      </c>
    </row>
    <row r="175" spans="1:3" ht="21.75" customHeight="1" x14ac:dyDescent="0.25">
      <c r="A175" s="13">
        <v>39234</v>
      </c>
      <c r="B175" s="14">
        <v>43652</v>
      </c>
      <c r="C175" s="15">
        <v>23.009899999999998</v>
      </c>
    </row>
    <row r="176" spans="1:3" ht="21.75" customHeight="1" x14ac:dyDescent="0.25">
      <c r="A176" s="13">
        <v>39264</v>
      </c>
      <c r="B176" s="14">
        <v>43653</v>
      </c>
      <c r="C176" s="15">
        <v>23.532</v>
      </c>
    </row>
    <row r="177" spans="1:3" ht="21.75" customHeight="1" x14ac:dyDescent="0.25">
      <c r="A177" s="13">
        <v>39295</v>
      </c>
      <c r="B177" s="14" t="s">
        <v>67</v>
      </c>
      <c r="C177" s="15">
        <v>23.711200000000002</v>
      </c>
    </row>
    <row r="178" spans="1:3" ht="21.75" customHeight="1" x14ac:dyDescent="0.25">
      <c r="A178" s="13">
        <v>39326</v>
      </c>
      <c r="B178" s="14">
        <v>43655</v>
      </c>
      <c r="C178" s="15">
        <v>23.954599999999999</v>
      </c>
    </row>
    <row r="179" spans="1:3" ht="21.75" customHeight="1" x14ac:dyDescent="0.25">
      <c r="A179" s="13">
        <v>39356</v>
      </c>
      <c r="B179" s="14">
        <v>43656</v>
      </c>
      <c r="C179" s="15">
        <v>24.1753</v>
      </c>
    </row>
    <row r="180" spans="1:3" ht="21.75" customHeight="1" x14ac:dyDescent="0.25">
      <c r="A180" s="13">
        <v>39387</v>
      </c>
      <c r="B180" s="14">
        <v>43657</v>
      </c>
      <c r="C180" s="15">
        <v>24.4284</v>
      </c>
    </row>
    <row r="181" spans="1:3" ht="21.75" customHeight="1" x14ac:dyDescent="0.25">
      <c r="A181" s="13">
        <v>39417</v>
      </c>
      <c r="B181" s="14" t="s">
        <v>68</v>
      </c>
      <c r="C181" s="15">
        <v>24.582100000000001</v>
      </c>
    </row>
    <row r="182" spans="1:3" ht="21.75" customHeight="1" x14ac:dyDescent="0.25">
      <c r="A182" s="13">
        <v>39448</v>
      </c>
      <c r="B182" s="14" t="s">
        <v>69</v>
      </c>
      <c r="C182" s="15">
        <v>24.776399999999999</v>
      </c>
    </row>
    <row r="183" spans="1:3" ht="21.75" customHeight="1" x14ac:dyDescent="0.25">
      <c r="A183" s="13">
        <v>39479</v>
      </c>
      <c r="B183" s="14">
        <v>43679</v>
      </c>
      <c r="C183" s="15">
        <v>25.0062</v>
      </c>
    </row>
    <row r="184" spans="1:3" ht="21.75" customHeight="1" x14ac:dyDescent="0.25">
      <c r="A184" s="13">
        <v>39508</v>
      </c>
      <c r="B184" s="14">
        <v>43680</v>
      </c>
      <c r="C184" s="15">
        <v>25.285699999999999</v>
      </c>
    </row>
    <row r="185" spans="1:3" ht="21.75" customHeight="1" x14ac:dyDescent="0.25">
      <c r="A185" s="13">
        <v>39539</v>
      </c>
      <c r="B185" s="14" t="s">
        <v>70</v>
      </c>
      <c r="C185" s="15">
        <v>25.5975</v>
      </c>
    </row>
    <row r="186" spans="1:3" ht="21.75" customHeight="1" x14ac:dyDescent="0.25">
      <c r="A186" s="13">
        <v>39569</v>
      </c>
      <c r="B186" s="14">
        <v>43682</v>
      </c>
      <c r="C186" s="15">
        <v>25.870999999999999</v>
      </c>
    </row>
    <row r="187" spans="1:3" ht="21.75" customHeight="1" x14ac:dyDescent="0.25">
      <c r="A187" s="13">
        <v>39600</v>
      </c>
      <c r="B187" s="14">
        <v>43683</v>
      </c>
      <c r="C187" s="15">
        <v>26.180599999999998</v>
      </c>
    </row>
    <row r="188" spans="1:3" ht="21.75" customHeight="1" x14ac:dyDescent="0.25">
      <c r="A188" s="13">
        <v>39630</v>
      </c>
      <c r="B188" s="14">
        <v>43684</v>
      </c>
      <c r="C188" s="15">
        <v>26.378699999999998</v>
      </c>
    </row>
    <row r="189" spans="1:3" ht="21.75" customHeight="1" x14ac:dyDescent="0.25">
      <c r="A189" s="13">
        <v>39661</v>
      </c>
      <c r="B189" s="14" t="s">
        <v>71</v>
      </c>
      <c r="C189" s="15">
        <v>26.598700000000001</v>
      </c>
    </row>
    <row r="190" spans="1:3" ht="21.75" customHeight="1" x14ac:dyDescent="0.25">
      <c r="A190" s="13">
        <v>39692</v>
      </c>
      <c r="B190" s="14">
        <v>43686</v>
      </c>
      <c r="C190" s="15">
        <v>26.7471</v>
      </c>
    </row>
    <row r="191" spans="1:3" ht="21.75" customHeight="1" x14ac:dyDescent="0.25">
      <c r="A191" s="13">
        <v>39722</v>
      </c>
      <c r="B191" s="14">
        <v>43687</v>
      </c>
      <c r="C191" s="15">
        <v>26.8947</v>
      </c>
    </row>
    <row r="192" spans="1:3" ht="22.35" customHeight="1" x14ac:dyDescent="0.25">
      <c r="A192" s="13">
        <v>39753</v>
      </c>
      <c r="B192" s="14">
        <v>43688</v>
      </c>
      <c r="C192" s="15">
        <v>26.8202</v>
      </c>
    </row>
    <row r="193" spans="1:3" ht="21.75" customHeight="1" x14ac:dyDescent="0.25">
      <c r="A193" s="13">
        <v>39783</v>
      </c>
      <c r="B193" s="14" t="s">
        <v>72</v>
      </c>
      <c r="C193" s="15">
        <v>26.7501</v>
      </c>
    </row>
    <row r="194" spans="1:3" ht="21.75" customHeight="1" x14ac:dyDescent="0.25">
      <c r="A194" s="13">
        <v>39814</v>
      </c>
      <c r="B194" s="14" t="s">
        <v>73</v>
      </c>
      <c r="C194" s="15">
        <v>26.728300000000001</v>
      </c>
    </row>
    <row r="195" spans="1:3" ht="21.75" customHeight="1" x14ac:dyDescent="0.25">
      <c r="A195" s="13">
        <v>39845</v>
      </c>
      <c r="B195" s="14">
        <v>43710</v>
      </c>
      <c r="C195" s="15">
        <v>26.765899999999998</v>
      </c>
    </row>
    <row r="196" spans="1:3" ht="21.75" customHeight="1" x14ac:dyDescent="0.25">
      <c r="A196" s="13">
        <v>39873</v>
      </c>
      <c r="B196" s="14">
        <v>43711</v>
      </c>
      <c r="C196" s="15">
        <v>27.072500000000002</v>
      </c>
    </row>
    <row r="197" spans="1:3" ht="21.75" customHeight="1" x14ac:dyDescent="0.25">
      <c r="A197" s="13">
        <v>39904</v>
      </c>
      <c r="B197" s="14" t="s">
        <v>74</v>
      </c>
      <c r="C197" s="15">
        <v>27.200600000000001</v>
      </c>
    </row>
    <row r="198" spans="1:3" ht="21.75" customHeight="1" x14ac:dyDescent="0.25">
      <c r="A198" s="13">
        <v>39934</v>
      </c>
      <c r="B198" s="14">
        <v>43713</v>
      </c>
      <c r="C198" s="15">
        <v>27.330200000000001</v>
      </c>
    </row>
    <row r="199" spans="1:3" ht="21.75" customHeight="1" x14ac:dyDescent="0.25">
      <c r="A199" s="13">
        <v>39965</v>
      </c>
      <c r="B199" s="14">
        <v>43714</v>
      </c>
      <c r="C199" s="15">
        <v>27.638999999999999</v>
      </c>
    </row>
    <row r="200" spans="1:3" ht="21.75" customHeight="1" x14ac:dyDescent="0.25">
      <c r="A200" s="13">
        <v>39995</v>
      </c>
      <c r="B200" s="14">
        <v>43715</v>
      </c>
      <c r="C200" s="15">
        <v>27.9833</v>
      </c>
    </row>
    <row r="201" spans="1:3" ht="21.75" customHeight="1" x14ac:dyDescent="0.25">
      <c r="A201" s="13">
        <v>40026</v>
      </c>
      <c r="B201" s="14" t="s">
        <v>75</v>
      </c>
      <c r="C201" s="15">
        <v>28.274799999999999</v>
      </c>
    </row>
    <row r="202" spans="1:3" ht="21.75" customHeight="1" x14ac:dyDescent="0.25">
      <c r="A202" s="13">
        <v>40057</v>
      </c>
      <c r="B202" s="14">
        <v>43717</v>
      </c>
      <c r="C202" s="15">
        <v>28.5641</v>
      </c>
    </row>
    <row r="203" spans="1:3" ht="21.75" customHeight="1" x14ac:dyDescent="0.25">
      <c r="A203" s="13">
        <v>40087</v>
      </c>
      <c r="B203" s="14">
        <v>43718</v>
      </c>
      <c r="C203" s="15">
        <v>28.828499999999998</v>
      </c>
    </row>
    <row r="204" spans="1:3" ht="21.75" customHeight="1" x14ac:dyDescent="0.25">
      <c r="A204" s="13">
        <v>40118</v>
      </c>
      <c r="B204" s="14">
        <v>43719</v>
      </c>
      <c r="C204" s="15">
        <v>29.132100000000001</v>
      </c>
    </row>
    <row r="205" spans="1:3" ht="21.75" customHeight="1" x14ac:dyDescent="0.25">
      <c r="A205" s="13">
        <v>40148</v>
      </c>
      <c r="B205" s="14" t="s">
        <v>76</v>
      </c>
      <c r="C205" s="15">
        <v>29.496700000000001</v>
      </c>
    </row>
    <row r="206" spans="1:3" ht="21.75" customHeight="1" x14ac:dyDescent="0.25">
      <c r="A206" s="13">
        <v>40179</v>
      </c>
      <c r="B206" s="14" t="s">
        <v>77</v>
      </c>
      <c r="C206" s="15">
        <v>29.894400000000001</v>
      </c>
    </row>
    <row r="207" spans="1:3" ht="21.75" customHeight="1" x14ac:dyDescent="0.25">
      <c r="A207" s="13">
        <v>40210</v>
      </c>
      <c r="B207" s="14">
        <v>43740</v>
      </c>
      <c r="C207" s="15">
        <v>30.353899999999999</v>
      </c>
    </row>
    <row r="208" spans="1:3" ht="21.75" customHeight="1" x14ac:dyDescent="0.25">
      <c r="A208" s="13">
        <v>40238</v>
      </c>
      <c r="B208" s="14">
        <v>43741</v>
      </c>
      <c r="C208" s="15">
        <v>30.815000000000001</v>
      </c>
    </row>
    <row r="209" spans="1:3" ht="21.75" customHeight="1" x14ac:dyDescent="0.25">
      <c r="A209" s="13">
        <v>40269</v>
      </c>
      <c r="B209" s="14" t="s">
        <v>78</v>
      </c>
      <c r="C209" s="15">
        <v>31.171299999999999</v>
      </c>
    </row>
    <row r="210" spans="1:3" ht="21.75" customHeight="1" x14ac:dyDescent="0.25">
      <c r="A210" s="13">
        <v>40299</v>
      </c>
      <c r="B210" s="14">
        <v>43743</v>
      </c>
      <c r="C210" s="15">
        <v>31.547899999999998</v>
      </c>
    </row>
    <row r="211" spans="1:3" ht="21.75" customHeight="1" x14ac:dyDescent="0.25">
      <c r="A211" s="13">
        <v>40330</v>
      </c>
      <c r="B211" s="14">
        <v>43744</v>
      </c>
      <c r="C211" s="15">
        <v>31.9314</v>
      </c>
    </row>
    <row r="212" spans="1:3" ht="21.75" customHeight="1" x14ac:dyDescent="0.25">
      <c r="A212" s="13">
        <v>40360</v>
      </c>
      <c r="B212" s="14">
        <v>43745</v>
      </c>
      <c r="C212" s="15">
        <v>32.240200000000002</v>
      </c>
    </row>
    <row r="213" spans="1:3" ht="21.75" customHeight="1" x14ac:dyDescent="0.25">
      <c r="A213" s="13">
        <v>40391</v>
      </c>
      <c r="B213" s="14" t="s">
        <v>79</v>
      </c>
      <c r="C213" s="15">
        <v>32.561900000000001</v>
      </c>
    </row>
    <row r="214" spans="1:3" ht="21.75" customHeight="1" x14ac:dyDescent="0.25">
      <c r="A214" s="13">
        <v>40422</v>
      </c>
      <c r="B214" s="14">
        <v>43747</v>
      </c>
      <c r="C214" s="15">
        <v>32.865499999999997</v>
      </c>
    </row>
    <row r="215" spans="1:3" ht="21.75" customHeight="1" x14ac:dyDescent="0.25">
      <c r="A215" s="13">
        <v>40452</v>
      </c>
      <c r="B215" s="14">
        <v>43748</v>
      </c>
      <c r="C215" s="15">
        <v>33.162999999999997</v>
      </c>
    </row>
    <row r="216" spans="1:3" ht="21.75" customHeight="1" x14ac:dyDescent="0.25">
      <c r="A216" s="13">
        <v>40483</v>
      </c>
      <c r="B216" s="14">
        <v>43749</v>
      </c>
      <c r="C216" s="15">
        <v>33.475700000000003</v>
      </c>
    </row>
    <row r="217" spans="1:3" ht="21.75" customHeight="1" x14ac:dyDescent="0.25">
      <c r="A217" s="13">
        <v>40513</v>
      </c>
      <c r="B217" s="14" t="s">
        <v>80</v>
      </c>
      <c r="C217" s="15">
        <v>33.7913</v>
      </c>
    </row>
    <row r="218" spans="1:3" ht="21.75" customHeight="1" x14ac:dyDescent="0.25">
      <c r="A218" s="13">
        <v>40544</v>
      </c>
      <c r="B218" s="14" t="s">
        <v>81</v>
      </c>
      <c r="C218" s="15">
        <v>34.161200000000001</v>
      </c>
    </row>
    <row r="219" spans="1:3" ht="22.35" customHeight="1" x14ac:dyDescent="0.25">
      <c r="A219" s="13">
        <v>40575</v>
      </c>
      <c r="B219" s="14">
        <v>43771</v>
      </c>
      <c r="C219" s="15">
        <v>34.479100000000003</v>
      </c>
    </row>
    <row r="220" spans="1:3" ht="21.75" customHeight="1" x14ac:dyDescent="0.25">
      <c r="A220" s="13">
        <v>40603</v>
      </c>
      <c r="B220" s="14">
        <v>43772</v>
      </c>
      <c r="C220" s="15">
        <v>34.810499999999998</v>
      </c>
    </row>
    <row r="221" spans="1:3" ht="21.75" customHeight="1" x14ac:dyDescent="0.25">
      <c r="A221" s="13">
        <v>40634</v>
      </c>
      <c r="B221" s="14" t="s">
        <v>82</v>
      </c>
      <c r="C221" s="15">
        <v>35.1601</v>
      </c>
    </row>
    <row r="222" spans="1:3" ht="21.75" customHeight="1" x14ac:dyDescent="0.25">
      <c r="A222" s="13">
        <v>40664</v>
      </c>
      <c r="B222" s="14">
        <v>43774</v>
      </c>
      <c r="C222" s="15">
        <v>35.521700000000003</v>
      </c>
    </row>
    <row r="223" spans="1:3" ht="21.75" customHeight="1" x14ac:dyDescent="0.25">
      <c r="A223" s="13">
        <v>40695</v>
      </c>
      <c r="B223" s="14">
        <v>43775</v>
      </c>
      <c r="C223" s="15">
        <v>35.926900000000003</v>
      </c>
    </row>
    <row r="224" spans="1:3" ht="21.75" customHeight="1" x14ac:dyDescent="0.25">
      <c r="A224" s="13">
        <v>40725</v>
      </c>
      <c r="B224" s="14">
        <v>43776</v>
      </c>
      <c r="C224" s="15">
        <v>36.288499999999999</v>
      </c>
    </row>
    <row r="225" spans="1:3" ht="21.75" customHeight="1" x14ac:dyDescent="0.25">
      <c r="A225" s="13">
        <v>40756</v>
      </c>
      <c r="B225" s="14" t="s">
        <v>83</v>
      </c>
      <c r="C225" s="15">
        <v>36.6569</v>
      </c>
    </row>
    <row r="226" spans="1:3" ht="21.75" customHeight="1" x14ac:dyDescent="0.25">
      <c r="A226" s="13">
        <v>40787</v>
      </c>
      <c r="B226" s="14">
        <v>43778</v>
      </c>
      <c r="C226" s="15">
        <v>37.032800000000002</v>
      </c>
    </row>
    <row r="227" spans="1:3" ht="21.75" customHeight="1" x14ac:dyDescent="0.25">
      <c r="A227" s="13">
        <v>40817</v>
      </c>
      <c r="B227" s="14">
        <v>43779</v>
      </c>
      <c r="C227" s="15">
        <v>37.3703</v>
      </c>
    </row>
    <row r="228" spans="1:3" ht="21.75" customHeight="1" x14ac:dyDescent="0.25">
      <c r="A228" s="13">
        <v>40848</v>
      </c>
      <c r="B228" s="14">
        <v>43780</v>
      </c>
      <c r="C228" s="15">
        <v>37.726599999999998</v>
      </c>
    </row>
    <row r="229" spans="1:3" ht="21.75" customHeight="1" x14ac:dyDescent="0.25">
      <c r="A229" s="13">
        <v>40878</v>
      </c>
      <c r="B229" s="14" t="s">
        <v>84</v>
      </c>
      <c r="C229" s="15">
        <v>38.073900000000002</v>
      </c>
    </row>
    <row r="230" spans="1:3" ht="21.75" customHeight="1" x14ac:dyDescent="0.25">
      <c r="A230" s="13">
        <v>40909</v>
      </c>
      <c r="B230" s="14" t="s">
        <v>85</v>
      </c>
      <c r="C230" s="15">
        <v>38.438499999999998</v>
      </c>
    </row>
    <row r="231" spans="1:3" ht="21.75" customHeight="1" x14ac:dyDescent="0.25">
      <c r="A231" s="13">
        <v>40940</v>
      </c>
      <c r="B231" s="14">
        <v>43801</v>
      </c>
      <c r="C231" s="15">
        <v>38.818199999999997</v>
      </c>
    </row>
    <row r="232" spans="1:3" ht="21.75" customHeight="1" x14ac:dyDescent="0.25">
      <c r="A232" s="13">
        <v>40969</v>
      </c>
      <c r="B232" s="14">
        <v>43802</v>
      </c>
      <c r="C232" s="15">
        <v>39.276899999999998</v>
      </c>
    </row>
    <row r="233" spans="1:3" ht="21.75" customHeight="1" x14ac:dyDescent="0.25">
      <c r="A233" s="13">
        <v>41000</v>
      </c>
      <c r="B233" s="14" t="s">
        <v>86</v>
      </c>
      <c r="C233" s="15">
        <v>39.721400000000003</v>
      </c>
    </row>
    <row r="234" spans="1:3" ht="21.75" customHeight="1" x14ac:dyDescent="0.25">
      <c r="A234" s="13">
        <v>41030</v>
      </c>
      <c r="B234" s="14">
        <v>43804</v>
      </c>
      <c r="C234" s="15">
        <v>40.1267</v>
      </c>
    </row>
    <row r="235" spans="1:3" ht="21.75" customHeight="1" x14ac:dyDescent="0.25">
      <c r="A235" s="13">
        <v>41061</v>
      </c>
      <c r="B235" s="14">
        <v>43805</v>
      </c>
      <c r="C235" s="15">
        <v>40.5244</v>
      </c>
    </row>
    <row r="236" spans="1:3" ht="21.75" customHeight="1" x14ac:dyDescent="0.25">
      <c r="A236" s="13">
        <v>41091</v>
      </c>
      <c r="B236" s="14">
        <v>43806</v>
      </c>
      <c r="C236" s="15">
        <v>40.9176</v>
      </c>
    </row>
    <row r="237" spans="1:3" ht="21.75" customHeight="1" x14ac:dyDescent="0.25">
      <c r="A237" s="13">
        <v>41122</v>
      </c>
      <c r="B237" s="14" t="s">
        <v>87</v>
      </c>
      <c r="C237" s="15">
        <v>41.341000000000001</v>
      </c>
    </row>
    <row r="238" spans="1:3" ht="21.75" customHeight="1" x14ac:dyDescent="0.25">
      <c r="A238" s="13">
        <v>41153</v>
      </c>
      <c r="B238" s="14">
        <v>43808</v>
      </c>
      <c r="C238" s="15">
        <v>41.801299999999998</v>
      </c>
    </row>
    <row r="239" spans="1:3" ht="21.75" customHeight="1" x14ac:dyDescent="0.25">
      <c r="A239" s="13">
        <v>41183</v>
      </c>
      <c r="B239" s="14">
        <v>43809</v>
      </c>
      <c r="C239" s="15">
        <v>42.233699999999999</v>
      </c>
    </row>
    <row r="240" spans="1:3" ht="21.75" customHeight="1" x14ac:dyDescent="0.25">
      <c r="A240" s="13">
        <v>41214</v>
      </c>
      <c r="B240" s="14">
        <v>43810</v>
      </c>
      <c r="C240" s="15">
        <v>42.657800000000002</v>
      </c>
    </row>
    <row r="241" spans="1:3" ht="21.75" customHeight="1" x14ac:dyDescent="0.25">
      <c r="A241" s="13">
        <v>41244</v>
      </c>
      <c r="B241" s="14" t="s">
        <v>88</v>
      </c>
      <c r="C241" s="15">
        <v>43.072099999999999</v>
      </c>
    </row>
    <row r="242" spans="1:3" ht="21.75" customHeight="1" x14ac:dyDescent="0.25">
      <c r="A242" s="13">
        <v>41275</v>
      </c>
      <c r="B242" s="14" t="s">
        <v>89</v>
      </c>
      <c r="C242" s="15">
        <v>43.509799999999998</v>
      </c>
    </row>
    <row r="243" spans="1:3" ht="21.75" customHeight="1" x14ac:dyDescent="0.25">
      <c r="A243" s="13">
        <v>41306</v>
      </c>
      <c r="B243" s="14" t="s">
        <v>114</v>
      </c>
      <c r="C243" s="15">
        <v>43.969299999999997</v>
      </c>
    </row>
    <row r="244" spans="1:3" ht="21.75" customHeight="1" x14ac:dyDescent="0.25">
      <c r="A244" s="13">
        <v>41334</v>
      </c>
      <c r="B244" s="14" t="s">
        <v>115</v>
      </c>
      <c r="C244" s="15">
        <v>44.412300000000002</v>
      </c>
    </row>
    <row r="245" spans="1:3" ht="21.75" customHeight="1" x14ac:dyDescent="0.25">
      <c r="A245" s="13">
        <v>41365</v>
      </c>
      <c r="B245" s="14" t="s">
        <v>90</v>
      </c>
      <c r="C245" s="15">
        <v>44.8386</v>
      </c>
    </row>
    <row r="246" spans="1:3" ht="22.35" customHeight="1" x14ac:dyDescent="0.25">
      <c r="A246" s="13">
        <v>41395</v>
      </c>
      <c r="B246" s="14" t="s">
        <v>116</v>
      </c>
      <c r="C246" s="15">
        <v>45.402099999999997</v>
      </c>
    </row>
    <row r="247" spans="1:3" ht="21.75" customHeight="1" x14ac:dyDescent="0.25">
      <c r="A247" s="13">
        <v>41426</v>
      </c>
      <c r="B247" s="14" t="s">
        <v>117</v>
      </c>
      <c r="C247" s="15">
        <v>46.012999999999998</v>
      </c>
    </row>
    <row r="248" spans="1:3" ht="21.75" customHeight="1" x14ac:dyDescent="0.25">
      <c r="A248" s="13">
        <v>41456</v>
      </c>
      <c r="B248" s="14" t="s">
        <v>118</v>
      </c>
      <c r="C248" s="15">
        <v>46.534300000000002</v>
      </c>
    </row>
    <row r="249" spans="1:3" ht="21.75" customHeight="1" x14ac:dyDescent="0.25">
      <c r="A249" s="13">
        <v>41487</v>
      </c>
      <c r="B249" s="14" t="s">
        <v>91</v>
      </c>
      <c r="C249" s="15">
        <v>47.060899999999997</v>
      </c>
    </row>
    <row r="250" spans="1:3" ht="21.75" customHeight="1" x14ac:dyDescent="0.25">
      <c r="A250" s="13">
        <v>41518</v>
      </c>
      <c r="B250" s="14" t="s">
        <v>119</v>
      </c>
      <c r="C250" s="15">
        <v>47.575400000000002</v>
      </c>
    </row>
    <row r="251" spans="1:3" ht="21.75" customHeight="1" x14ac:dyDescent="0.25">
      <c r="A251" s="13">
        <v>41548</v>
      </c>
      <c r="B251" s="14" t="s">
        <v>120</v>
      </c>
      <c r="C251" s="15">
        <v>48.117800000000003</v>
      </c>
    </row>
    <row r="252" spans="1:3" ht="21.75" customHeight="1" x14ac:dyDescent="0.25">
      <c r="A252" s="13">
        <v>41579</v>
      </c>
      <c r="B252" s="14" t="s">
        <v>121</v>
      </c>
      <c r="C252" s="15">
        <v>48.703099999999999</v>
      </c>
    </row>
    <row r="253" spans="1:3" ht="21.75" customHeight="1" x14ac:dyDescent="0.25">
      <c r="A253" s="13">
        <v>41609</v>
      </c>
      <c r="B253" s="14" t="s">
        <v>92</v>
      </c>
      <c r="C253" s="15">
        <v>49.430100000000003</v>
      </c>
    </row>
    <row r="254" spans="1:3" ht="21.75" customHeight="1" x14ac:dyDescent="0.25">
      <c r="A254" s="13">
        <v>41640</v>
      </c>
      <c r="B254" s="14" t="s">
        <v>93</v>
      </c>
      <c r="C254" s="15">
        <v>51.878300000000003</v>
      </c>
    </row>
    <row r="255" spans="1:3" ht="21.75" customHeight="1" x14ac:dyDescent="0.25">
      <c r="A255" s="13">
        <v>41671</v>
      </c>
      <c r="B255" s="14" t="s">
        <v>122</v>
      </c>
      <c r="C255" s="15">
        <v>54.535299999999999</v>
      </c>
    </row>
    <row r="256" spans="1:3" ht="21.75" customHeight="1" x14ac:dyDescent="0.25">
      <c r="A256" s="13">
        <v>41699</v>
      </c>
      <c r="B256" s="14" t="s">
        <v>123</v>
      </c>
      <c r="C256" s="15">
        <v>55.8626</v>
      </c>
    </row>
    <row r="257" spans="1:3" ht="21.75" customHeight="1" x14ac:dyDescent="0.25">
      <c r="A257" s="13">
        <v>41730</v>
      </c>
      <c r="B257" s="14" t="s">
        <v>94</v>
      </c>
      <c r="C257" s="15">
        <v>56.823099999999997</v>
      </c>
    </row>
    <row r="258" spans="1:3" ht="21.75" customHeight="1" x14ac:dyDescent="0.25">
      <c r="A258" s="13">
        <v>41760</v>
      </c>
      <c r="B258" s="14" t="s">
        <v>124</v>
      </c>
      <c r="C258" s="15">
        <v>57.884500000000003</v>
      </c>
    </row>
    <row r="259" spans="1:3" ht="21.75" customHeight="1" x14ac:dyDescent="0.25">
      <c r="A259" s="13">
        <v>41791</v>
      </c>
      <c r="B259" s="14" t="s">
        <v>125</v>
      </c>
      <c r="C259" s="15">
        <v>58.756100000000004</v>
      </c>
    </row>
    <row r="260" spans="1:3" ht="21.75" customHeight="1" x14ac:dyDescent="0.25">
      <c r="A260" s="13">
        <v>41821</v>
      </c>
      <c r="B260" s="14" t="s">
        <v>126</v>
      </c>
      <c r="C260" s="15">
        <v>59.546999999999997</v>
      </c>
    </row>
    <row r="261" spans="1:3" ht="21.75" customHeight="1" x14ac:dyDescent="0.25">
      <c r="A261" s="13">
        <v>41852</v>
      </c>
      <c r="B261" s="14" t="s">
        <v>95</v>
      </c>
      <c r="C261" s="15">
        <v>60.518799999999999</v>
      </c>
    </row>
    <row r="262" spans="1:3" ht="21.75" customHeight="1" x14ac:dyDescent="0.25">
      <c r="A262" s="13">
        <v>41883</v>
      </c>
      <c r="B262" s="14" t="s">
        <v>127</v>
      </c>
      <c r="C262" s="15">
        <v>61.483800000000002</v>
      </c>
    </row>
    <row r="263" spans="1:3" ht="21.75" customHeight="1" x14ac:dyDescent="0.25">
      <c r="A263" s="13">
        <v>41913</v>
      </c>
      <c r="B263" s="14" t="s">
        <v>128</v>
      </c>
      <c r="C263" s="15">
        <v>62.237099999999998</v>
      </c>
    </row>
    <row r="264" spans="1:3" ht="21.75" customHeight="1" x14ac:dyDescent="0.25">
      <c r="A264" s="13">
        <v>41944</v>
      </c>
      <c r="B264" s="14" t="s">
        <v>129</v>
      </c>
      <c r="C264" s="15">
        <v>62.805100000000003</v>
      </c>
    </row>
    <row r="265" spans="1:3" ht="21.75" customHeight="1" x14ac:dyDescent="0.25">
      <c r="A265" s="13">
        <v>41974</v>
      </c>
      <c r="B265" s="14" t="s">
        <v>96</v>
      </c>
      <c r="C265" s="15">
        <v>63.403199999999998</v>
      </c>
    </row>
    <row r="266" spans="1:3" ht="21.75" customHeight="1" x14ac:dyDescent="0.25">
      <c r="A266" s="13">
        <v>42005</v>
      </c>
      <c r="B266" s="14" t="s">
        <v>97</v>
      </c>
      <c r="C266" s="15">
        <v>63.5306</v>
      </c>
    </row>
    <row r="267" spans="1:3" ht="21.75" customHeight="1" x14ac:dyDescent="0.25">
      <c r="A267" s="13">
        <v>42036</v>
      </c>
      <c r="B267" s="14" t="s">
        <v>130</v>
      </c>
      <c r="C267" s="15">
        <v>63.688699999999997</v>
      </c>
    </row>
    <row r="268" spans="1:3" ht="21.75" customHeight="1" x14ac:dyDescent="0.25">
      <c r="A268" s="13">
        <v>42064</v>
      </c>
      <c r="B268" s="14" t="s">
        <v>131</v>
      </c>
      <c r="C268" s="15">
        <v>64.313199999999995</v>
      </c>
    </row>
    <row r="269" spans="1:3" ht="21.75" customHeight="1" x14ac:dyDescent="0.25">
      <c r="A269" s="13">
        <v>42095</v>
      </c>
      <c r="B269" s="14" t="s">
        <v>98</v>
      </c>
      <c r="C269" s="15">
        <v>64.792299999999997</v>
      </c>
    </row>
    <row r="270" spans="1:3" ht="21.75" customHeight="1" x14ac:dyDescent="0.25">
      <c r="A270" s="13">
        <v>42125</v>
      </c>
      <c r="B270" s="14" t="s">
        <v>132</v>
      </c>
      <c r="C270" s="15">
        <v>65.752799999999993</v>
      </c>
    </row>
    <row r="271" spans="1:3" ht="21.75" customHeight="1" x14ac:dyDescent="0.25">
      <c r="A271" s="13">
        <v>42156</v>
      </c>
      <c r="B271" s="14" t="s">
        <v>133</v>
      </c>
      <c r="C271" s="15">
        <v>66.617599999999996</v>
      </c>
    </row>
    <row r="272" spans="1:3" ht="21.75" customHeight="1" x14ac:dyDescent="0.25">
      <c r="A272" s="13">
        <v>42186</v>
      </c>
      <c r="B272" s="14" t="s">
        <v>134</v>
      </c>
      <c r="C272" s="15">
        <v>67.575100000000006</v>
      </c>
    </row>
    <row r="273" spans="1:3" ht="22.35" customHeight="1" x14ac:dyDescent="0.25">
      <c r="A273" s="13">
        <v>42217</v>
      </c>
      <c r="B273" s="14" t="s">
        <v>99</v>
      </c>
      <c r="C273" s="15">
        <v>68.540099999999995</v>
      </c>
    </row>
    <row r="274" spans="1:3" ht="21.75" customHeight="1" x14ac:dyDescent="0.25">
      <c r="A274" s="13">
        <v>42248</v>
      </c>
      <c r="B274" s="14" t="s">
        <v>135</v>
      </c>
      <c r="C274" s="15">
        <v>69.465900000000005</v>
      </c>
    </row>
    <row r="275" spans="1:3" ht="21.75" customHeight="1" x14ac:dyDescent="0.25">
      <c r="A275" s="13">
        <v>42278</v>
      </c>
      <c r="B275" s="14" t="s">
        <v>136</v>
      </c>
      <c r="C275" s="15">
        <v>70.11</v>
      </c>
    </row>
    <row r="276" spans="1:3" ht="21.75" customHeight="1" x14ac:dyDescent="0.25">
      <c r="A276" s="13">
        <v>42309</v>
      </c>
      <c r="B276" s="14" t="s">
        <v>137</v>
      </c>
      <c r="C276" s="15">
        <v>71.512200000000007</v>
      </c>
    </row>
    <row r="277" spans="1:3" ht="21.75" customHeight="1" x14ac:dyDescent="0.25">
      <c r="A277" s="13">
        <v>42339</v>
      </c>
      <c r="B277" s="14" t="s">
        <v>100</v>
      </c>
      <c r="C277" s="15">
        <v>74.301199999999994</v>
      </c>
    </row>
    <row r="278" spans="1:3" ht="21.75" customHeight="1" x14ac:dyDescent="0.25">
      <c r="A278" s="13">
        <v>42370</v>
      </c>
      <c r="B278" s="14" t="s">
        <v>101</v>
      </c>
      <c r="C278" s="15">
        <v>80.988299999999995</v>
      </c>
    </row>
    <row r="279" spans="1:3" ht="21.75" customHeight="1" x14ac:dyDescent="0.25">
      <c r="A279" s="13">
        <v>42401</v>
      </c>
      <c r="B279" s="14" t="s">
        <v>138</v>
      </c>
      <c r="C279" s="15">
        <v>85.037700000000001</v>
      </c>
    </row>
    <row r="280" spans="1:3" ht="21.75" customHeight="1" x14ac:dyDescent="0.25">
      <c r="A280" s="13">
        <v>42430</v>
      </c>
      <c r="B280" s="14" t="s">
        <v>139</v>
      </c>
      <c r="C280" s="15">
        <v>87.078599999999994</v>
      </c>
    </row>
    <row r="281" spans="1:3" ht="21.75" customHeight="1" x14ac:dyDescent="0.25">
      <c r="A281" s="13">
        <v>42461</v>
      </c>
      <c r="B281" s="14" t="s">
        <v>102</v>
      </c>
      <c r="C281" s="15">
        <v>88.384699999999995</v>
      </c>
    </row>
    <row r="282" spans="1:3" ht="21.75" customHeight="1" x14ac:dyDescent="0.25">
      <c r="A282" s="13">
        <v>42491</v>
      </c>
      <c r="B282" s="14" t="s">
        <v>140</v>
      </c>
      <c r="C282" s="15">
        <v>91.566599999999994</v>
      </c>
    </row>
    <row r="283" spans="1:3" ht="21.75" customHeight="1" x14ac:dyDescent="0.25">
      <c r="A283" s="13">
        <v>42522</v>
      </c>
      <c r="B283" s="14" t="s">
        <v>141</v>
      </c>
      <c r="C283" s="15">
        <v>94.221999999999994</v>
      </c>
    </row>
    <row r="284" spans="1:3" ht="21.75" customHeight="1" x14ac:dyDescent="0.25">
      <c r="A284" s="13">
        <v>42552</v>
      </c>
      <c r="B284" s="14" t="s">
        <v>142</v>
      </c>
      <c r="C284" s="15">
        <v>96.766000000000005</v>
      </c>
    </row>
    <row r="285" spans="1:3" ht="21.75" customHeight="1" x14ac:dyDescent="0.25">
      <c r="A285" s="13">
        <v>42583</v>
      </c>
      <c r="B285" s="14" t="s">
        <v>103</v>
      </c>
      <c r="C285" s="15">
        <v>97.153099999999995</v>
      </c>
    </row>
    <row r="286" spans="1:3" ht="21.75" customHeight="1" x14ac:dyDescent="0.25">
      <c r="A286" s="13">
        <v>42614</v>
      </c>
      <c r="B286" s="14" t="s">
        <v>143</v>
      </c>
      <c r="C286" s="15">
        <v>97.541700000000006</v>
      </c>
    </row>
    <row r="287" spans="1:3" ht="21.75" customHeight="1" x14ac:dyDescent="0.25">
      <c r="A287" s="13">
        <v>42644</v>
      </c>
      <c r="B287" s="14" t="s">
        <v>144</v>
      </c>
      <c r="C287" s="15">
        <v>98.126999999999995</v>
      </c>
    </row>
    <row r="288" spans="1:3" ht="21.75" customHeight="1" x14ac:dyDescent="0.25">
      <c r="A288" s="13">
        <v>42675</v>
      </c>
      <c r="B288" s="14" t="s">
        <v>145</v>
      </c>
      <c r="C288" s="15">
        <v>99.206299999999999</v>
      </c>
    </row>
    <row r="289" spans="1:3" ht="21.75" customHeight="1" x14ac:dyDescent="0.25">
      <c r="A289" s="13">
        <v>42705</v>
      </c>
      <c r="B289" s="14" t="s">
        <v>104</v>
      </c>
      <c r="C289" s="15">
        <v>100</v>
      </c>
    </row>
    <row r="290" spans="1:3" ht="21.75" customHeight="1" x14ac:dyDescent="0.25">
      <c r="A290" s="13">
        <v>42736</v>
      </c>
      <c r="B290" s="14" t="s">
        <v>105</v>
      </c>
      <c r="C290" s="15">
        <v>101.5859</v>
      </c>
    </row>
    <row r="291" spans="1:3" ht="21.75" customHeight="1" x14ac:dyDescent="0.25">
      <c r="A291" s="13">
        <v>42767</v>
      </c>
      <c r="B291" s="14" t="s">
        <v>146</v>
      </c>
      <c r="C291" s="15">
        <v>103.6859</v>
      </c>
    </row>
    <row r="292" spans="1:3" ht="21.75" customHeight="1" x14ac:dyDescent="0.25">
      <c r="A292" s="13">
        <v>42795</v>
      </c>
      <c r="B292" s="14" t="s">
        <v>147</v>
      </c>
      <c r="C292" s="15">
        <v>106.1476</v>
      </c>
    </row>
    <row r="293" spans="1:3" ht="21.75" customHeight="1" x14ac:dyDescent="0.25">
      <c r="A293" s="13">
        <v>42826</v>
      </c>
      <c r="B293" s="14" t="s">
        <v>106</v>
      </c>
      <c r="C293" s="15">
        <v>108.9667</v>
      </c>
    </row>
    <row r="294" spans="1:3" ht="21.75" customHeight="1" x14ac:dyDescent="0.25">
      <c r="A294" s="13">
        <v>42856</v>
      </c>
      <c r="B294" s="14" t="s">
        <v>148</v>
      </c>
      <c r="C294" s="15">
        <v>110.5301</v>
      </c>
    </row>
    <row r="295" spans="1:3" ht="21.75" customHeight="1" x14ac:dyDescent="0.25">
      <c r="A295" s="13">
        <v>42887</v>
      </c>
      <c r="B295" s="14" t="s">
        <v>149</v>
      </c>
      <c r="C295" s="15">
        <v>111.8477</v>
      </c>
    </row>
    <row r="296" spans="1:3" ht="21.75" customHeight="1" x14ac:dyDescent="0.25">
      <c r="A296" s="13">
        <v>42917</v>
      </c>
      <c r="B296" s="14" t="s">
        <v>150</v>
      </c>
      <c r="C296" s="15">
        <v>113.7852</v>
      </c>
    </row>
    <row r="297" spans="1:3" ht="21.75" customHeight="1" x14ac:dyDescent="0.25">
      <c r="A297" s="13">
        <v>42948</v>
      </c>
      <c r="B297" s="14" t="s">
        <v>107</v>
      </c>
      <c r="C297" s="15">
        <v>115.3819</v>
      </c>
    </row>
    <row r="298" spans="1:3" ht="21.75" customHeight="1" x14ac:dyDescent="0.25">
      <c r="A298" s="13">
        <v>42979</v>
      </c>
      <c r="B298" s="14" t="s">
        <v>151</v>
      </c>
      <c r="C298" s="15">
        <v>117.5719</v>
      </c>
    </row>
    <row r="299" spans="1:3" ht="21.75" customHeight="1" x14ac:dyDescent="0.25">
      <c r="A299" s="13">
        <v>43009</v>
      </c>
      <c r="B299" s="14" t="s">
        <v>152</v>
      </c>
      <c r="C299" s="15">
        <v>119.3528</v>
      </c>
    </row>
    <row r="300" spans="1:3" ht="22.35" customHeight="1" x14ac:dyDescent="0.25">
      <c r="A300" s="13">
        <v>43040</v>
      </c>
      <c r="B300" s="14" t="s">
        <v>153</v>
      </c>
      <c r="C300" s="15">
        <v>120.994</v>
      </c>
    </row>
    <row r="301" spans="1:3" ht="21.75" customHeight="1" x14ac:dyDescent="0.25">
      <c r="A301" s="13">
        <v>43070</v>
      </c>
      <c r="B301" s="14" t="s">
        <v>108</v>
      </c>
      <c r="C301" s="15">
        <v>124.79559999999999</v>
      </c>
    </row>
    <row r="302" spans="1:3" ht="21.75" customHeight="1" x14ac:dyDescent="0.25">
      <c r="A302" s="13">
        <v>43101</v>
      </c>
      <c r="B302" s="14" t="s">
        <v>109</v>
      </c>
      <c r="C302" s="15">
        <v>126.98869999999999</v>
      </c>
    </row>
    <row r="303" spans="1:3" ht="21.75" customHeight="1" x14ac:dyDescent="0.25">
      <c r="A303" s="13">
        <v>43132</v>
      </c>
      <c r="B303" s="14" t="s">
        <v>154</v>
      </c>
      <c r="C303" s="15">
        <v>130.06059999999999</v>
      </c>
    </row>
    <row r="304" spans="1:3" ht="21.75" customHeight="1" x14ac:dyDescent="0.25">
      <c r="A304" s="13">
        <v>43160</v>
      </c>
      <c r="B304" s="14" t="s">
        <v>155</v>
      </c>
      <c r="C304" s="15">
        <v>133.1054</v>
      </c>
    </row>
    <row r="305" spans="1:3" ht="21.75" customHeight="1" x14ac:dyDescent="0.25">
      <c r="A305" s="13">
        <v>43191</v>
      </c>
      <c r="B305" s="14" t="s">
        <v>110</v>
      </c>
      <c r="C305" s="15">
        <v>136.75120000000001</v>
      </c>
    </row>
    <row r="306" spans="1:3" ht="21.75" customHeight="1" x14ac:dyDescent="0.25">
      <c r="A306" s="13">
        <v>43221</v>
      </c>
      <c r="B306" s="14" t="s">
        <v>156</v>
      </c>
      <c r="C306" s="15">
        <v>139.58930000000001</v>
      </c>
    </row>
    <row r="307" spans="1:3" ht="21.75" customHeight="1" x14ac:dyDescent="0.25">
      <c r="A307" s="13">
        <v>43252</v>
      </c>
      <c r="B307" s="14" t="s">
        <v>157</v>
      </c>
      <c r="C307" s="15">
        <v>144.80529999999999</v>
      </c>
    </row>
    <row r="308" spans="1:3" ht="21.75" customHeight="1" x14ac:dyDescent="0.25">
      <c r="A308" s="13">
        <v>43282</v>
      </c>
      <c r="B308" s="14" t="s">
        <v>158</v>
      </c>
      <c r="C308" s="15">
        <v>149.29660000000001</v>
      </c>
    </row>
    <row r="309" spans="1:3" ht="21.75" customHeight="1" x14ac:dyDescent="0.25">
      <c r="A309" s="13">
        <v>43108</v>
      </c>
      <c r="B309" s="14" t="s">
        <v>111</v>
      </c>
      <c r="C309" s="15">
        <v>155.10339999999999</v>
      </c>
    </row>
    <row r="310" spans="1:3" ht="21.75" customHeight="1" x14ac:dyDescent="0.25">
      <c r="A310" s="13">
        <v>43344</v>
      </c>
      <c r="B310" s="14" t="s">
        <v>159</v>
      </c>
      <c r="C310" s="15">
        <v>165.23830000000001</v>
      </c>
    </row>
    <row r="311" spans="1:3" ht="21.75" customHeight="1" x14ac:dyDescent="0.25">
      <c r="A311" s="13">
        <v>43374</v>
      </c>
      <c r="B311" s="14" t="s">
        <v>160</v>
      </c>
      <c r="C311" s="15">
        <v>174.1473</v>
      </c>
    </row>
    <row r="312" spans="1:3" ht="21.75" customHeight="1" x14ac:dyDescent="0.25">
      <c r="A312" s="13">
        <v>43405</v>
      </c>
      <c r="B312" s="14" t="s">
        <v>161</v>
      </c>
      <c r="C312" s="15">
        <v>179.6388</v>
      </c>
    </row>
    <row r="313" spans="1:3" ht="21.75" customHeight="1" x14ac:dyDescent="0.25">
      <c r="A313" s="13">
        <v>43435</v>
      </c>
      <c r="B313" s="14" t="s">
        <v>112</v>
      </c>
      <c r="C313" s="15">
        <v>184.2552</v>
      </c>
    </row>
    <row r="314" spans="1:3" ht="21.75" customHeight="1" x14ac:dyDescent="0.25">
      <c r="A314" s="16">
        <v>43466</v>
      </c>
      <c r="B314" s="14" t="s">
        <v>113</v>
      </c>
      <c r="C314" s="17">
        <v>189.61009999999999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1"/>
  <sheetViews>
    <sheetView workbookViewId="0">
      <selection activeCell="A24" sqref="A24"/>
    </sheetView>
  </sheetViews>
  <sheetFormatPr baseColWidth="10" defaultRowHeight="15" x14ac:dyDescent="0.25"/>
  <cols>
    <col min="1" max="1" width="40.140625" bestFit="1" customWidth="1"/>
    <col min="2" max="2" width="15.7109375" bestFit="1" customWidth="1"/>
    <col min="4" max="4" width="19.140625" customWidth="1"/>
    <col min="5" max="5" width="11.7109375" customWidth="1"/>
  </cols>
  <sheetData>
    <row r="1" spans="1:4" ht="18.75" x14ac:dyDescent="0.3">
      <c r="A1" s="12" t="s">
        <v>174</v>
      </c>
      <c r="B1" s="12" t="s">
        <v>175</v>
      </c>
      <c r="C1" s="12" t="s">
        <v>176</v>
      </c>
      <c r="D1" s="12" t="s">
        <v>177</v>
      </c>
    </row>
    <row r="2" spans="1:4" x14ac:dyDescent="0.25">
      <c r="A2" t="s">
        <v>178</v>
      </c>
      <c r="B2" t="s">
        <v>179</v>
      </c>
      <c r="D2">
        <v>1</v>
      </c>
    </row>
    <row r="3" spans="1:4" x14ac:dyDescent="0.25">
      <c r="A3" t="s">
        <v>180</v>
      </c>
      <c r="B3" t="s">
        <v>179</v>
      </c>
      <c r="D3">
        <v>1</v>
      </c>
    </row>
    <row r="4" spans="1:4" x14ac:dyDescent="0.25">
      <c r="A4" t="s">
        <v>181</v>
      </c>
      <c r="B4" t="s">
        <v>179</v>
      </c>
      <c r="D4">
        <v>1</v>
      </c>
    </row>
    <row r="5" spans="1:4" x14ac:dyDescent="0.25">
      <c r="A5" t="s">
        <v>182</v>
      </c>
      <c r="B5" t="s">
        <v>179</v>
      </c>
      <c r="D5">
        <v>1</v>
      </c>
    </row>
    <row r="6" spans="1:4" x14ac:dyDescent="0.25">
      <c r="A6" t="s">
        <v>183</v>
      </c>
      <c r="B6" t="s">
        <v>179</v>
      </c>
      <c r="D6">
        <v>1</v>
      </c>
    </row>
    <row r="7" spans="1:4" x14ac:dyDescent="0.25">
      <c r="A7" t="s">
        <v>184</v>
      </c>
      <c r="B7" t="s">
        <v>179</v>
      </c>
      <c r="D7">
        <v>1</v>
      </c>
    </row>
    <row r="8" spans="1:4" x14ac:dyDescent="0.25">
      <c r="A8" t="s">
        <v>185</v>
      </c>
      <c r="B8" t="s">
        <v>179</v>
      </c>
      <c r="D8">
        <v>1</v>
      </c>
    </row>
    <row r="9" spans="1:4" x14ac:dyDescent="0.25">
      <c r="A9" t="s">
        <v>186</v>
      </c>
      <c r="B9" t="s">
        <v>179</v>
      </c>
      <c r="D9">
        <v>1</v>
      </c>
    </row>
    <row r="10" spans="1:4" x14ac:dyDescent="0.25">
      <c r="A10" t="s">
        <v>187</v>
      </c>
      <c r="B10" t="s">
        <v>179</v>
      </c>
      <c r="D10">
        <v>1</v>
      </c>
    </row>
    <row r="11" spans="1:4" x14ac:dyDescent="0.25">
      <c r="A11" t="s">
        <v>188</v>
      </c>
      <c r="B11" t="s">
        <v>179</v>
      </c>
      <c r="D11">
        <v>1</v>
      </c>
    </row>
    <row r="12" spans="1:4" x14ac:dyDescent="0.25">
      <c r="A12" t="s">
        <v>189</v>
      </c>
      <c r="B12" t="s">
        <v>179</v>
      </c>
      <c r="D12">
        <v>1</v>
      </c>
    </row>
    <row r="13" spans="1:4" x14ac:dyDescent="0.25">
      <c r="A13" t="s">
        <v>190</v>
      </c>
      <c r="B13" t="s">
        <v>179</v>
      </c>
      <c r="D13">
        <v>1</v>
      </c>
    </row>
    <row r="14" spans="1:4" x14ac:dyDescent="0.25">
      <c r="A14" t="s">
        <v>191</v>
      </c>
      <c r="B14" t="s">
        <v>179</v>
      </c>
      <c r="D14">
        <v>1</v>
      </c>
    </row>
    <row r="15" spans="1:4" x14ac:dyDescent="0.25">
      <c r="A15" t="s">
        <v>192</v>
      </c>
      <c r="B15" t="s">
        <v>179</v>
      </c>
      <c r="D15">
        <v>1</v>
      </c>
    </row>
    <row r="16" spans="1:4" x14ac:dyDescent="0.25">
      <c r="A16" t="s">
        <v>193</v>
      </c>
      <c r="B16" t="s">
        <v>179</v>
      </c>
      <c r="D16">
        <v>1</v>
      </c>
    </row>
    <row r="17" spans="1:4" x14ac:dyDescent="0.25">
      <c r="A17" t="s">
        <v>194</v>
      </c>
      <c r="B17" t="s">
        <v>179</v>
      </c>
      <c r="D17">
        <v>1</v>
      </c>
    </row>
    <row r="18" spans="1:4" x14ac:dyDescent="0.25">
      <c r="A18" t="s">
        <v>195</v>
      </c>
      <c r="B18" t="s">
        <v>179</v>
      </c>
      <c r="D18">
        <v>1</v>
      </c>
    </row>
    <row r="19" spans="1:4" x14ac:dyDescent="0.25">
      <c r="A19" t="s">
        <v>196</v>
      </c>
      <c r="B19" t="s">
        <v>179</v>
      </c>
      <c r="D19">
        <v>1</v>
      </c>
    </row>
    <row r="20" spans="1:4" x14ac:dyDescent="0.25">
      <c r="A20" t="s">
        <v>197</v>
      </c>
      <c r="B20" t="s">
        <v>179</v>
      </c>
      <c r="D20">
        <v>1</v>
      </c>
    </row>
    <row r="21" spans="1:4" x14ac:dyDescent="0.25">
      <c r="A21" t="s">
        <v>19</v>
      </c>
      <c r="B21" t="s">
        <v>179</v>
      </c>
      <c r="D21">
        <v>1</v>
      </c>
    </row>
    <row r="22" spans="1:4" x14ac:dyDescent="0.25">
      <c r="A22" t="s">
        <v>198</v>
      </c>
      <c r="B22" t="s">
        <v>179</v>
      </c>
      <c r="D22">
        <v>1</v>
      </c>
    </row>
    <row r="23" spans="1:4" x14ac:dyDescent="0.25">
      <c r="A23" t="s">
        <v>199</v>
      </c>
      <c r="B23" t="s">
        <v>179</v>
      </c>
      <c r="D23">
        <v>1</v>
      </c>
    </row>
    <row r="24" spans="1:4" x14ac:dyDescent="0.25">
      <c r="A24" t="s">
        <v>200</v>
      </c>
      <c r="B24" t="s">
        <v>179</v>
      </c>
      <c r="D24">
        <v>1</v>
      </c>
    </row>
    <row r="25" spans="1:4" x14ac:dyDescent="0.25">
      <c r="A25" t="s">
        <v>201</v>
      </c>
      <c r="B25" t="s">
        <v>179</v>
      </c>
      <c r="D25">
        <v>1</v>
      </c>
    </row>
    <row r="26" spans="1:4" x14ac:dyDescent="0.25">
      <c r="A26" t="s">
        <v>202</v>
      </c>
      <c r="B26" t="s">
        <v>179</v>
      </c>
      <c r="D26">
        <v>1</v>
      </c>
    </row>
    <row r="27" spans="1:4" x14ac:dyDescent="0.25">
      <c r="A27" t="s">
        <v>203</v>
      </c>
      <c r="B27" t="s">
        <v>179</v>
      </c>
      <c r="D27">
        <v>1</v>
      </c>
    </row>
    <row r="28" spans="1:4" x14ac:dyDescent="0.25">
      <c r="A28" t="s">
        <v>204</v>
      </c>
      <c r="B28" t="s">
        <v>179</v>
      </c>
      <c r="D28">
        <v>1</v>
      </c>
    </row>
    <row r="29" spans="1:4" x14ac:dyDescent="0.25">
      <c r="A29" t="s">
        <v>205</v>
      </c>
      <c r="B29" t="s">
        <v>179</v>
      </c>
      <c r="D29">
        <v>1</v>
      </c>
    </row>
    <row r="30" spans="1:4" x14ac:dyDescent="0.25">
      <c r="A30" t="s">
        <v>206</v>
      </c>
      <c r="B30" t="s">
        <v>179</v>
      </c>
      <c r="D30">
        <v>1</v>
      </c>
    </row>
    <row r="31" spans="1:4" x14ac:dyDescent="0.25">
      <c r="A31" t="s">
        <v>207</v>
      </c>
      <c r="B31" t="s">
        <v>179</v>
      </c>
      <c r="D31">
        <v>1</v>
      </c>
    </row>
    <row r="32" spans="1:4" x14ac:dyDescent="0.25">
      <c r="A32" t="s">
        <v>208</v>
      </c>
      <c r="B32" t="s">
        <v>179</v>
      </c>
      <c r="D32">
        <v>1</v>
      </c>
    </row>
    <row r="33" spans="1:4" x14ac:dyDescent="0.25">
      <c r="A33" t="s">
        <v>209</v>
      </c>
      <c r="B33" t="s">
        <v>179</v>
      </c>
      <c r="D33">
        <v>1</v>
      </c>
    </row>
    <row r="34" spans="1:4" x14ac:dyDescent="0.25">
      <c r="A34" t="s">
        <v>210</v>
      </c>
      <c r="B34" t="s">
        <v>179</v>
      </c>
      <c r="D34">
        <v>1</v>
      </c>
    </row>
    <row r="35" spans="1:4" x14ac:dyDescent="0.25">
      <c r="A35" t="s">
        <v>211</v>
      </c>
      <c r="B35" t="s">
        <v>179</v>
      </c>
      <c r="D35">
        <v>1</v>
      </c>
    </row>
    <row r="36" spans="1:4" x14ac:dyDescent="0.25">
      <c r="A36" t="s">
        <v>212</v>
      </c>
      <c r="B36" t="s">
        <v>179</v>
      </c>
      <c r="D36">
        <v>1</v>
      </c>
    </row>
    <row r="37" spans="1:4" x14ac:dyDescent="0.25">
      <c r="A37" t="s">
        <v>213</v>
      </c>
      <c r="B37" t="s">
        <v>179</v>
      </c>
      <c r="D37">
        <v>1</v>
      </c>
    </row>
    <row r="38" spans="1:4" x14ac:dyDescent="0.25">
      <c r="A38" t="s">
        <v>214</v>
      </c>
      <c r="B38" t="s">
        <v>179</v>
      </c>
      <c r="D38">
        <v>1</v>
      </c>
    </row>
    <row r="39" spans="1:4" x14ac:dyDescent="0.25">
      <c r="A39" t="s">
        <v>35</v>
      </c>
      <c r="B39" t="s">
        <v>179</v>
      </c>
      <c r="D39">
        <v>1</v>
      </c>
    </row>
    <row r="40" spans="1:4" x14ac:dyDescent="0.25">
      <c r="A40" t="s">
        <v>215</v>
      </c>
      <c r="B40" t="s">
        <v>179</v>
      </c>
      <c r="D40">
        <v>1</v>
      </c>
    </row>
    <row r="41" spans="1:4" x14ac:dyDescent="0.25">
      <c r="A41" t="s">
        <v>216</v>
      </c>
      <c r="B41" t="s">
        <v>179</v>
      </c>
      <c r="D41">
        <v>1</v>
      </c>
    </row>
    <row r="42" spans="1:4" x14ac:dyDescent="0.25">
      <c r="A42" t="s">
        <v>217</v>
      </c>
      <c r="B42" t="s">
        <v>179</v>
      </c>
      <c r="D42">
        <v>1</v>
      </c>
    </row>
    <row r="43" spans="1:4" x14ac:dyDescent="0.25">
      <c r="A43" t="s">
        <v>218</v>
      </c>
      <c r="B43" t="s">
        <v>179</v>
      </c>
      <c r="D43">
        <v>1</v>
      </c>
    </row>
    <row r="44" spans="1:4" x14ac:dyDescent="0.25">
      <c r="A44" t="s">
        <v>219</v>
      </c>
      <c r="B44" t="s">
        <v>179</v>
      </c>
      <c r="D44">
        <v>1</v>
      </c>
    </row>
    <row r="45" spans="1:4" x14ac:dyDescent="0.25">
      <c r="A45" t="s">
        <v>220</v>
      </c>
      <c r="B45" t="s">
        <v>179</v>
      </c>
      <c r="D45">
        <v>1</v>
      </c>
    </row>
    <row r="46" spans="1:4" x14ac:dyDescent="0.25">
      <c r="A46" t="s">
        <v>221</v>
      </c>
      <c r="B46" t="s">
        <v>179</v>
      </c>
      <c r="D46">
        <v>1</v>
      </c>
    </row>
    <row r="47" spans="1:4" x14ac:dyDescent="0.25">
      <c r="A47" t="s">
        <v>222</v>
      </c>
      <c r="B47" t="s">
        <v>179</v>
      </c>
      <c r="D47">
        <v>1</v>
      </c>
    </row>
    <row r="48" spans="1:4" x14ac:dyDescent="0.25">
      <c r="A48" t="s">
        <v>223</v>
      </c>
      <c r="B48" t="s">
        <v>179</v>
      </c>
      <c r="D48">
        <v>1</v>
      </c>
    </row>
    <row r="49" spans="1:4" x14ac:dyDescent="0.25">
      <c r="A49" t="s">
        <v>37</v>
      </c>
      <c r="B49" t="s">
        <v>179</v>
      </c>
      <c r="D49">
        <v>1</v>
      </c>
    </row>
    <row r="50" spans="1:4" x14ac:dyDescent="0.25">
      <c r="A50" t="s">
        <v>224</v>
      </c>
      <c r="B50" t="s">
        <v>179</v>
      </c>
      <c r="D50">
        <v>1</v>
      </c>
    </row>
    <row r="51" spans="1:4" x14ac:dyDescent="0.25">
      <c r="A51" t="s">
        <v>225</v>
      </c>
      <c r="B51" t="s">
        <v>179</v>
      </c>
      <c r="D51">
        <v>1</v>
      </c>
    </row>
    <row r="52" spans="1:4" x14ac:dyDescent="0.25">
      <c r="A52" t="s">
        <v>226</v>
      </c>
      <c r="B52" t="s">
        <v>179</v>
      </c>
      <c r="D52">
        <v>1</v>
      </c>
    </row>
    <row r="53" spans="1:4" x14ac:dyDescent="0.25">
      <c r="A53" t="s">
        <v>227</v>
      </c>
      <c r="B53" t="s">
        <v>179</v>
      </c>
      <c r="D53">
        <v>1</v>
      </c>
    </row>
    <row r="54" spans="1:4" x14ac:dyDescent="0.25">
      <c r="A54" t="s">
        <v>228</v>
      </c>
      <c r="B54" t="s">
        <v>179</v>
      </c>
      <c r="D54">
        <v>1</v>
      </c>
    </row>
    <row r="55" spans="1:4" x14ac:dyDescent="0.25">
      <c r="A55" t="s">
        <v>229</v>
      </c>
      <c r="B55" t="s">
        <v>179</v>
      </c>
      <c r="D55">
        <v>1</v>
      </c>
    </row>
    <row r="56" spans="1:4" x14ac:dyDescent="0.25">
      <c r="A56" t="s">
        <v>230</v>
      </c>
      <c r="B56" t="s">
        <v>179</v>
      </c>
      <c r="D56">
        <v>1</v>
      </c>
    </row>
    <row r="57" spans="1:4" x14ac:dyDescent="0.25">
      <c r="A57" t="s">
        <v>231</v>
      </c>
      <c r="B57" t="s">
        <v>179</v>
      </c>
      <c r="D57">
        <v>1</v>
      </c>
    </row>
    <row r="58" spans="1:4" x14ac:dyDescent="0.25">
      <c r="A58" t="s">
        <v>232</v>
      </c>
      <c r="B58" t="s">
        <v>179</v>
      </c>
      <c r="D58">
        <v>1</v>
      </c>
    </row>
    <row r="59" spans="1:4" x14ac:dyDescent="0.25">
      <c r="A59" t="s">
        <v>233</v>
      </c>
      <c r="B59" t="s">
        <v>179</v>
      </c>
      <c r="D59">
        <v>1</v>
      </c>
    </row>
    <row r="60" spans="1:4" x14ac:dyDescent="0.25">
      <c r="A60" t="s">
        <v>234</v>
      </c>
      <c r="B60" t="s">
        <v>179</v>
      </c>
      <c r="D60">
        <v>1</v>
      </c>
    </row>
    <row r="61" spans="1:4" x14ac:dyDescent="0.25">
      <c r="A61" t="s">
        <v>235</v>
      </c>
      <c r="B61" t="s">
        <v>179</v>
      </c>
      <c r="D61">
        <v>1</v>
      </c>
    </row>
    <row r="62" spans="1:4" x14ac:dyDescent="0.25">
      <c r="A62" t="s">
        <v>42</v>
      </c>
      <c r="B62" t="s">
        <v>179</v>
      </c>
      <c r="D62">
        <v>1</v>
      </c>
    </row>
    <row r="63" spans="1:4" x14ac:dyDescent="0.25">
      <c r="A63" t="s">
        <v>236</v>
      </c>
      <c r="B63" t="s">
        <v>179</v>
      </c>
      <c r="D63">
        <v>1</v>
      </c>
    </row>
    <row r="64" spans="1:4" x14ac:dyDescent="0.25">
      <c r="A64" t="s">
        <v>43</v>
      </c>
      <c r="B64" t="s">
        <v>179</v>
      </c>
      <c r="D64">
        <v>1</v>
      </c>
    </row>
    <row r="65" spans="1:4" x14ac:dyDescent="0.25">
      <c r="A65" t="s">
        <v>237</v>
      </c>
      <c r="B65" t="s">
        <v>179</v>
      </c>
      <c r="D65">
        <v>1</v>
      </c>
    </row>
    <row r="66" spans="1:4" x14ac:dyDescent="0.25">
      <c r="A66" t="s">
        <v>238</v>
      </c>
      <c r="B66" t="s">
        <v>179</v>
      </c>
      <c r="D66">
        <v>1</v>
      </c>
    </row>
    <row r="67" spans="1:4" x14ac:dyDescent="0.25">
      <c r="A67" t="s">
        <v>239</v>
      </c>
      <c r="B67" t="s">
        <v>179</v>
      </c>
      <c r="D67">
        <v>1</v>
      </c>
    </row>
    <row r="68" spans="1:4" x14ac:dyDescent="0.25">
      <c r="A68" t="s">
        <v>240</v>
      </c>
      <c r="B68" t="s">
        <v>179</v>
      </c>
      <c r="D68">
        <v>1</v>
      </c>
    </row>
    <row r="69" spans="1:4" x14ac:dyDescent="0.25">
      <c r="A69" t="s">
        <v>241</v>
      </c>
      <c r="B69" t="s">
        <v>179</v>
      </c>
      <c r="D69">
        <v>1</v>
      </c>
    </row>
    <row r="70" spans="1:4" x14ac:dyDescent="0.25">
      <c r="A70" t="s">
        <v>242</v>
      </c>
      <c r="B70" t="s">
        <v>179</v>
      </c>
      <c r="D70">
        <v>1</v>
      </c>
    </row>
    <row r="71" spans="1:4" x14ac:dyDescent="0.25">
      <c r="A71" t="s">
        <v>243</v>
      </c>
      <c r="B71" t="s">
        <v>179</v>
      </c>
      <c r="D71">
        <v>1</v>
      </c>
    </row>
    <row r="72" spans="1:4" x14ac:dyDescent="0.25">
      <c r="A72" t="s">
        <v>244</v>
      </c>
      <c r="B72" t="s">
        <v>179</v>
      </c>
      <c r="D72">
        <v>1</v>
      </c>
    </row>
    <row r="73" spans="1:4" x14ac:dyDescent="0.25">
      <c r="A73" t="s">
        <v>245</v>
      </c>
      <c r="B73" t="s">
        <v>179</v>
      </c>
      <c r="D73">
        <v>1</v>
      </c>
    </row>
    <row r="74" spans="1:4" x14ac:dyDescent="0.25">
      <c r="A74" t="s">
        <v>246</v>
      </c>
      <c r="B74" t="s">
        <v>179</v>
      </c>
      <c r="D74">
        <v>1</v>
      </c>
    </row>
    <row r="75" spans="1:4" x14ac:dyDescent="0.25">
      <c r="A75" t="s">
        <v>247</v>
      </c>
      <c r="B75" t="s">
        <v>179</v>
      </c>
      <c r="D75">
        <v>1</v>
      </c>
    </row>
    <row r="76" spans="1:4" x14ac:dyDescent="0.25">
      <c r="A76" t="s">
        <v>248</v>
      </c>
      <c r="B76" t="s">
        <v>179</v>
      </c>
      <c r="D76">
        <v>1</v>
      </c>
    </row>
    <row r="77" spans="1:4" x14ac:dyDescent="0.25">
      <c r="A77" t="s">
        <v>249</v>
      </c>
      <c r="B77" t="s">
        <v>179</v>
      </c>
      <c r="D77">
        <v>1</v>
      </c>
    </row>
    <row r="78" spans="1:4" x14ac:dyDescent="0.25">
      <c r="A78" t="s">
        <v>250</v>
      </c>
      <c r="B78" t="s">
        <v>179</v>
      </c>
      <c r="D78">
        <v>1</v>
      </c>
    </row>
    <row r="79" spans="1:4" x14ac:dyDescent="0.25">
      <c r="A79" t="s">
        <v>251</v>
      </c>
      <c r="B79" t="s">
        <v>179</v>
      </c>
      <c r="D79">
        <v>1</v>
      </c>
    </row>
    <row r="80" spans="1:4" x14ac:dyDescent="0.25">
      <c r="A80" t="s">
        <v>252</v>
      </c>
      <c r="B80" t="s">
        <v>179</v>
      </c>
      <c r="D80">
        <v>1</v>
      </c>
    </row>
    <row r="81" spans="1:4" x14ac:dyDescent="0.25">
      <c r="A81" t="s">
        <v>253</v>
      </c>
      <c r="B81" t="s">
        <v>179</v>
      </c>
      <c r="D81">
        <v>1</v>
      </c>
    </row>
    <row r="82" spans="1:4" x14ac:dyDescent="0.25">
      <c r="A82" t="s">
        <v>254</v>
      </c>
      <c r="B82" t="s">
        <v>179</v>
      </c>
      <c r="D82">
        <v>1</v>
      </c>
    </row>
    <row r="83" spans="1:4" x14ac:dyDescent="0.25">
      <c r="A83" t="s">
        <v>255</v>
      </c>
      <c r="B83" t="s">
        <v>179</v>
      </c>
      <c r="D83">
        <v>1</v>
      </c>
    </row>
    <row r="84" spans="1:4" x14ac:dyDescent="0.25">
      <c r="A84" t="s">
        <v>256</v>
      </c>
      <c r="B84" t="s">
        <v>179</v>
      </c>
      <c r="D84">
        <v>1</v>
      </c>
    </row>
    <row r="85" spans="1:4" x14ac:dyDescent="0.25">
      <c r="A85" t="s">
        <v>257</v>
      </c>
      <c r="B85" t="s">
        <v>179</v>
      </c>
      <c r="D85">
        <v>1</v>
      </c>
    </row>
    <row r="86" spans="1:4" x14ac:dyDescent="0.25">
      <c r="A86" t="s">
        <v>258</v>
      </c>
      <c r="B86" t="s">
        <v>179</v>
      </c>
      <c r="D86">
        <v>1</v>
      </c>
    </row>
    <row r="87" spans="1:4" x14ac:dyDescent="0.25">
      <c r="A87" t="s">
        <v>259</v>
      </c>
      <c r="B87" t="s">
        <v>179</v>
      </c>
      <c r="D87">
        <v>1</v>
      </c>
    </row>
    <row r="88" spans="1:4" x14ac:dyDescent="0.25">
      <c r="A88" t="s">
        <v>34</v>
      </c>
      <c r="B88" t="s">
        <v>179</v>
      </c>
      <c r="D88">
        <v>1</v>
      </c>
    </row>
    <row r="89" spans="1:4" x14ac:dyDescent="0.25">
      <c r="A89" t="s">
        <v>260</v>
      </c>
      <c r="B89" t="s">
        <v>179</v>
      </c>
      <c r="D89">
        <v>1</v>
      </c>
    </row>
    <row r="90" spans="1:4" x14ac:dyDescent="0.25">
      <c r="A90" t="s">
        <v>261</v>
      </c>
      <c r="B90" t="s">
        <v>179</v>
      </c>
      <c r="D90">
        <v>1</v>
      </c>
    </row>
    <row r="91" spans="1:4" x14ac:dyDescent="0.25">
      <c r="A91" t="s">
        <v>262</v>
      </c>
      <c r="B91" t="s">
        <v>179</v>
      </c>
      <c r="D91">
        <v>1</v>
      </c>
    </row>
    <row r="92" spans="1:4" x14ac:dyDescent="0.25">
      <c r="A92" t="s">
        <v>263</v>
      </c>
      <c r="B92" t="s">
        <v>179</v>
      </c>
      <c r="D92">
        <v>1</v>
      </c>
    </row>
    <row r="93" spans="1:4" x14ac:dyDescent="0.25">
      <c r="A93" t="s">
        <v>264</v>
      </c>
      <c r="B93" t="s">
        <v>179</v>
      </c>
      <c r="D93">
        <v>1</v>
      </c>
    </row>
    <row r="94" spans="1:4" x14ac:dyDescent="0.25">
      <c r="A94" t="s">
        <v>265</v>
      </c>
      <c r="B94" t="s">
        <v>179</v>
      </c>
      <c r="D94">
        <v>1</v>
      </c>
    </row>
    <row r="95" spans="1:4" x14ac:dyDescent="0.25">
      <c r="A95" t="s">
        <v>266</v>
      </c>
      <c r="B95" t="s">
        <v>179</v>
      </c>
      <c r="D95">
        <v>1</v>
      </c>
    </row>
    <row r="96" spans="1:4" x14ac:dyDescent="0.25">
      <c r="A96" t="s">
        <v>267</v>
      </c>
      <c r="B96" t="s">
        <v>179</v>
      </c>
      <c r="D96">
        <v>1</v>
      </c>
    </row>
    <row r="97" spans="1:4" x14ac:dyDescent="0.25">
      <c r="A97" t="s">
        <v>268</v>
      </c>
      <c r="B97" t="s">
        <v>179</v>
      </c>
      <c r="D97">
        <v>1</v>
      </c>
    </row>
    <row r="98" spans="1:4" x14ac:dyDescent="0.25">
      <c r="A98" t="s">
        <v>269</v>
      </c>
      <c r="B98" t="s">
        <v>179</v>
      </c>
      <c r="D98">
        <v>1</v>
      </c>
    </row>
    <row r="99" spans="1:4" x14ac:dyDescent="0.25">
      <c r="A99" t="s">
        <v>270</v>
      </c>
      <c r="B99" t="s">
        <v>179</v>
      </c>
      <c r="D99">
        <v>1</v>
      </c>
    </row>
    <row r="100" spans="1:4" x14ac:dyDescent="0.25">
      <c r="A100" t="s">
        <v>271</v>
      </c>
      <c r="B100" t="s">
        <v>179</v>
      </c>
      <c r="D100">
        <v>1</v>
      </c>
    </row>
    <row r="101" spans="1:4" x14ac:dyDescent="0.25">
      <c r="A101" t="s">
        <v>272</v>
      </c>
      <c r="B101" t="s">
        <v>179</v>
      </c>
      <c r="D101">
        <v>1</v>
      </c>
    </row>
    <row r="102" spans="1:4" x14ac:dyDescent="0.25">
      <c r="A102" t="s">
        <v>273</v>
      </c>
      <c r="B102" t="s">
        <v>179</v>
      </c>
      <c r="D102">
        <v>1</v>
      </c>
    </row>
    <row r="103" spans="1:4" x14ac:dyDescent="0.25">
      <c r="A103" t="s">
        <v>274</v>
      </c>
      <c r="B103" t="s">
        <v>179</v>
      </c>
      <c r="D103">
        <v>1</v>
      </c>
    </row>
    <row r="104" spans="1:4" x14ac:dyDescent="0.25">
      <c r="A104" t="s">
        <v>275</v>
      </c>
      <c r="B104" t="s">
        <v>179</v>
      </c>
      <c r="D104">
        <v>1</v>
      </c>
    </row>
    <row r="105" spans="1:4" x14ac:dyDescent="0.25">
      <c r="A105" t="s">
        <v>276</v>
      </c>
      <c r="B105" t="s">
        <v>179</v>
      </c>
      <c r="D105">
        <v>1</v>
      </c>
    </row>
    <row r="106" spans="1:4" x14ac:dyDescent="0.25">
      <c r="A106" t="s">
        <v>277</v>
      </c>
      <c r="B106" t="s">
        <v>179</v>
      </c>
      <c r="D106">
        <v>1</v>
      </c>
    </row>
    <row r="107" spans="1:4" x14ac:dyDescent="0.25">
      <c r="A107" t="s">
        <v>278</v>
      </c>
      <c r="B107" t="s">
        <v>179</v>
      </c>
      <c r="D107">
        <v>1</v>
      </c>
    </row>
    <row r="108" spans="1:4" x14ac:dyDescent="0.25">
      <c r="A108" t="s">
        <v>279</v>
      </c>
      <c r="B108" t="s">
        <v>179</v>
      </c>
      <c r="D108">
        <v>1</v>
      </c>
    </row>
    <row r="109" spans="1:4" x14ac:dyDescent="0.25">
      <c r="A109" t="s">
        <v>280</v>
      </c>
      <c r="B109" t="s">
        <v>179</v>
      </c>
      <c r="D109">
        <v>1</v>
      </c>
    </row>
    <row r="110" spans="1:4" x14ac:dyDescent="0.25">
      <c r="A110" t="s">
        <v>281</v>
      </c>
      <c r="B110" t="s">
        <v>179</v>
      </c>
      <c r="D110">
        <v>1</v>
      </c>
    </row>
    <row r="111" spans="1:4" x14ac:dyDescent="0.25">
      <c r="A111" t="s">
        <v>282</v>
      </c>
      <c r="B111" t="s">
        <v>179</v>
      </c>
      <c r="D111">
        <v>1</v>
      </c>
    </row>
    <row r="112" spans="1:4" x14ac:dyDescent="0.25">
      <c r="A112" t="s">
        <v>283</v>
      </c>
      <c r="B112" t="s">
        <v>179</v>
      </c>
      <c r="D112">
        <v>1</v>
      </c>
    </row>
    <row r="113" spans="1:4" x14ac:dyDescent="0.25">
      <c r="A113" t="s">
        <v>33</v>
      </c>
      <c r="B113" t="s">
        <v>179</v>
      </c>
      <c r="D113">
        <v>1</v>
      </c>
    </row>
    <row r="114" spans="1:4" x14ac:dyDescent="0.25">
      <c r="A114" t="s">
        <v>32</v>
      </c>
      <c r="B114" t="s">
        <v>179</v>
      </c>
      <c r="D114">
        <v>1</v>
      </c>
    </row>
    <row r="115" spans="1:4" x14ac:dyDescent="0.25">
      <c r="A115" t="s">
        <v>284</v>
      </c>
      <c r="B115" t="s">
        <v>179</v>
      </c>
      <c r="D115">
        <v>1</v>
      </c>
    </row>
    <row r="116" spans="1:4" x14ac:dyDescent="0.25">
      <c r="A116" t="s">
        <v>285</v>
      </c>
      <c r="B116" t="s">
        <v>179</v>
      </c>
      <c r="D116">
        <v>1</v>
      </c>
    </row>
    <row r="117" spans="1:4" x14ac:dyDescent="0.25">
      <c r="A117" t="s">
        <v>286</v>
      </c>
      <c r="B117" t="s">
        <v>179</v>
      </c>
      <c r="D117">
        <v>1</v>
      </c>
    </row>
    <row r="118" spans="1:4" x14ac:dyDescent="0.25">
      <c r="A118" t="s">
        <v>287</v>
      </c>
      <c r="B118" t="s">
        <v>179</v>
      </c>
      <c r="D118">
        <v>1</v>
      </c>
    </row>
    <row r="119" spans="1:4" x14ac:dyDescent="0.25">
      <c r="A119" t="s">
        <v>288</v>
      </c>
      <c r="B119" t="s">
        <v>179</v>
      </c>
      <c r="D119">
        <v>1</v>
      </c>
    </row>
    <row r="120" spans="1:4" x14ac:dyDescent="0.25">
      <c r="A120" t="s">
        <v>289</v>
      </c>
      <c r="B120" t="s">
        <v>179</v>
      </c>
      <c r="D120">
        <v>1</v>
      </c>
    </row>
    <row r="121" spans="1:4" x14ac:dyDescent="0.25">
      <c r="A121" t="s">
        <v>290</v>
      </c>
      <c r="B121" t="s">
        <v>179</v>
      </c>
      <c r="D121">
        <v>1</v>
      </c>
    </row>
    <row r="122" spans="1:4" x14ac:dyDescent="0.25">
      <c r="A122" t="s">
        <v>291</v>
      </c>
      <c r="B122" t="s">
        <v>179</v>
      </c>
      <c r="D122">
        <v>1</v>
      </c>
    </row>
    <row r="123" spans="1:4" x14ac:dyDescent="0.25">
      <c r="A123" t="s">
        <v>292</v>
      </c>
      <c r="B123" t="s">
        <v>179</v>
      </c>
      <c r="D123">
        <v>1</v>
      </c>
    </row>
    <row r="124" spans="1:4" x14ac:dyDescent="0.25">
      <c r="A124" t="s">
        <v>293</v>
      </c>
      <c r="B124" t="s">
        <v>179</v>
      </c>
      <c r="D124">
        <v>1</v>
      </c>
    </row>
    <row r="125" spans="1:4" x14ac:dyDescent="0.25">
      <c r="A125" t="s">
        <v>294</v>
      </c>
      <c r="B125" t="s">
        <v>179</v>
      </c>
      <c r="D125">
        <v>1</v>
      </c>
    </row>
    <row r="126" spans="1:4" x14ac:dyDescent="0.25">
      <c r="A126" t="s">
        <v>36</v>
      </c>
      <c r="B126" t="s">
        <v>179</v>
      </c>
      <c r="D126">
        <v>1</v>
      </c>
    </row>
    <row r="127" spans="1:4" x14ac:dyDescent="0.25">
      <c r="A127" t="s">
        <v>295</v>
      </c>
      <c r="B127" t="s">
        <v>179</v>
      </c>
      <c r="D127">
        <v>1</v>
      </c>
    </row>
    <row r="128" spans="1:4" x14ac:dyDescent="0.25">
      <c r="A128" t="s">
        <v>296</v>
      </c>
      <c r="B128" t="s">
        <v>179</v>
      </c>
      <c r="D128">
        <v>1</v>
      </c>
    </row>
    <row r="129" spans="1:4" x14ac:dyDescent="0.25">
      <c r="A129" t="s">
        <v>297</v>
      </c>
      <c r="B129" t="s">
        <v>179</v>
      </c>
      <c r="D129">
        <v>1</v>
      </c>
    </row>
    <row r="130" spans="1:4" x14ac:dyDescent="0.25">
      <c r="A130" t="s">
        <v>298</v>
      </c>
      <c r="B130" t="s">
        <v>179</v>
      </c>
      <c r="D130">
        <v>1</v>
      </c>
    </row>
    <row r="131" spans="1:4" x14ac:dyDescent="0.25">
      <c r="A131" t="s">
        <v>299</v>
      </c>
      <c r="B131" t="s">
        <v>179</v>
      </c>
      <c r="D131">
        <v>1</v>
      </c>
    </row>
    <row r="132" spans="1:4" x14ac:dyDescent="0.25">
      <c r="A132" t="s">
        <v>300</v>
      </c>
      <c r="B132" t="s">
        <v>179</v>
      </c>
      <c r="D132">
        <v>1</v>
      </c>
    </row>
    <row r="133" spans="1:4" x14ac:dyDescent="0.25">
      <c r="A133" t="s">
        <v>29</v>
      </c>
      <c r="B133" t="s">
        <v>179</v>
      </c>
      <c r="D133">
        <v>1</v>
      </c>
    </row>
    <row r="134" spans="1:4" x14ac:dyDescent="0.25">
      <c r="A134" t="s">
        <v>301</v>
      </c>
      <c r="B134" t="s">
        <v>179</v>
      </c>
      <c r="D134">
        <v>1</v>
      </c>
    </row>
    <row r="135" spans="1:4" x14ac:dyDescent="0.25">
      <c r="A135" t="s">
        <v>302</v>
      </c>
      <c r="B135" t="s">
        <v>179</v>
      </c>
      <c r="D135">
        <v>1</v>
      </c>
    </row>
    <row r="136" spans="1:4" x14ac:dyDescent="0.25">
      <c r="A136" t="s">
        <v>303</v>
      </c>
      <c r="B136" t="s">
        <v>179</v>
      </c>
      <c r="D136">
        <v>1</v>
      </c>
    </row>
    <row r="137" spans="1:4" x14ac:dyDescent="0.25">
      <c r="A137" t="s">
        <v>303</v>
      </c>
      <c r="B137" t="s">
        <v>179</v>
      </c>
      <c r="D137">
        <v>1</v>
      </c>
    </row>
    <row r="138" spans="1:4" x14ac:dyDescent="0.25">
      <c r="A138" t="s">
        <v>304</v>
      </c>
      <c r="B138" t="s">
        <v>179</v>
      </c>
      <c r="D138">
        <v>1</v>
      </c>
    </row>
    <row r="139" spans="1:4" x14ac:dyDescent="0.25">
      <c r="A139" t="s">
        <v>305</v>
      </c>
      <c r="B139" t="s">
        <v>179</v>
      </c>
      <c r="D139">
        <v>1</v>
      </c>
    </row>
    <row r="140" spans="1:4" x14ac:dyDescent="0.25">
      <c r="A140" t="s">
        <v>306</v>
      </c>
      <c r="B140" t="s">
        <v>179</v>
      </c>
      <c r="D140">
        <v>1</v>
      </c>
    </row>
    <row r="141" spans="1:4" x14ac:dyDescent="0.25">
      <c r="A141" t="s">
        <v>307</v>
      </c>
      <c r="B141" t="s">
        <v>179</v>
      </c>
      <c r="D141">
        <v>1</v>
      </c>
    </row>
    <row r="142" spans="1:4" x14ac:dyDescent="0.25">
      <c r="A142" t="s">
        <v>308</v>
      </c>
      <c r="B142" t="s">
        <v>179</v>
      </c>
      <c r="D142">
        <v>1</v>
      </c>
    </row>
    <row r="143" spans="1:4" x14ac:dyDescent="0.25">
      <c r="A143" t="s">
        <v>309</v>
      </c>
      <c r="B143" t="s">
        <v>179</v>
      </c>
      <c r="D143">
        <v>1</v>
      </c>
    </row>
    <row r="144" spans="1:4" x14ac:dyDescent="0.25">
      <c r="A144" t="s">
        <v>310</v>
      </c>
      <c r="B144" t="s">
        <v>179</v>
      </c>
      <c r="D144">
        <v>1</v>
      </c>
    </row>
    <row r="145" spans="1:4" x14ac:dyDescent="0.25">
      <c r="A145" t="s">
        <v>311</v>
      </c>
      <c r="B145" t="s">
        <v>179</v>
      </c>
      <c r="D145">
        <v>1</v>
      </c>
    </row>
    <row r="146" spans="1:4" x14ac:dyDescent="0.25">
      <c r="A146" t="s">
        <v>312</v>
      </c>
      <c r="B146" t="s">
        <v>179</v>
      </c>
      <c r="D146">
        <v>1</v>
      </c>
    </row>
    <row r="147" spans="1:4" x14ac:dyDescent="0.25">
      <c r="A147" t="s">
        <v>313</v>
      </c>
      <c r="B147" t="s">
        <v>179</v>
      </c>
      <c r="D147">
        <v>1</v>
      </c>
    </row>
    <row r="148" spans="1:4" x14ac:dyDescent="0.25">
      <c r="A148" t="s">
        <v>314</v>
      </c>
      <c r="B148" t="s">
        <v>179</v>
      </c>
      <c r="D148">
        <v>1</v>
      </c>
    </row>
    <row r="149" spans="1:4" x14ac:dyDescent="0.25">
      <c r="A149" t="s">
        <v>315</v>
      </c>
      <c r="B149" t="s">
        <v>179</v>
      </c>
      <c r="D149">
        <v>1</v>
      </c>
    </row>
    <row r="150" spans="1:4" x14ac:dyDescent="0.25">
      <c r="A150" t="s">
        <v>316</v>
      </c>
      <c r="B150" t="s">
        <v>179</v>
      </c>
      <c r="D150">
        <v>1</v>
      </c>
    </row>
    <row r="151" spans="1:4" x14ac:dyDescent="0.25">
      <c r="A151" t="s">
        <v>317</v>
      </c>
      <c r="B151" t="s">
        <v>179</v>
      </c>
      <c r="D151">
        <v>1</v>
      </c>
    </row>
    <row r="152" spans="1:4" x14ac:dyDescent="0.25">
      <c r="A152" t="s">
        <v>318</v>
      </c>
      <c r="B152" t="s">
        <v>179</v>
      </c>
      <c r="D152">
        <v>1</v>
      </c>
    </row>
    <row r="153" spans="1:4" x14ac:dyDescent="0.25">
      <c r="A153" t="s">
        <v>319</v>
      </c>
      <c r="B153" t="s">
        <v>179</v>
      </c>
      <c r="D153">
        <v>1</v>
      </c>
    </row>
    <row r="154" spans="1:4" x14ac:dyDescent="0.25">
      <c r="A154" t="s">
        <v>320</v>
      </c>
      <c r="B154" t="s">
        <v>179</v>
      </c>
      <c r="D154">
        <v>1</v>
      </c>
    </row>
    <row r="155" spans="1:4" x14ac:dyDescent="0.25">
      <c r="A155" t="s">
        <v>321</v>
      </c>
      <c r="B155" t="s">
        <v>179</v>
      </c>
      <c r="D155">
        <v>1</v>
      </c>
    </row>
    <row r="156" spans="1:4" x14ac:dyDescent="0.25">
      <c r="A156" t="s">
        <v>322</v>
      </c>
      <c r="B156" t="s">
        <v>179</v>
      </c>
      <c r="D156">
        <v>1</v>
      </c>
    </row>
    <row r="157" spans="1:4" x14ac:dyDescent="0.25">
      <c r="A157" t="s">
        <v>323</v>
      </c>
      <c r="B157" t="s">
        <v>179</v>
      </c>
      <c r="D157">
        <v>1</v>
      </c>
    </row>
    <row r="158" spans="1:4" x14ac:dyDescent="0.25">
      <c r="A158" t="s">
        <v>324</v>
      </c>
      <c r="B158" t="s">
        <v>179</v>
      </c>
      <c r="D158">
        <v>1</v>
      </c>
    </row>
    <row r="159" spans="1:4" x14ac:dyDescent="0.25">
      <c r="A159" t="s">
        <v>325</v>
      </c>
      <c r="B159" t="s">
        <v>179</v>
      </c>
      <c r="D159">
        <v>1</v>
      </c>
    </row>
    <row r="160" spans="1:4" x14ac:dyDescent="0.25">
      <c r="A160" t="s">
        <v>326</v>
      </c>
      <c r="B160" t="s">
        <v>179</v>
      </c>
      <c r="D160">
        <v>1</v>
      </c>
    </row>
    <row r="161" spans="1:4" x14ac:dyDescent="0.25">
      <c r="A161" t="s">
        <v>327</v>
      </c>
      <c r="B161" t="s">
        <v>179</v>
      </c>
      <c r="D161">
        <v>1</v>
      </c>
    </row>
    <row r="162" spans="1:4" x14ac:dyDescent="0.25">
      <c r="A162" t="s">
        <v>328</v>
      </c>
      <c r="B162" t="s">
        <v>179</v>
      </c>
      <c r="D162">
        <v>1</v>
      </c>
    </row>
    <row r="163" spans="1:4" x14ac:dyDescent="0.25">
      <c r="A163" t="s">
        <v>329</v>
      </c>
      <c r="B163" t="s">
        <v>179</v>
      </c>
      <c r="D163">
        <v>1</v>
      </c>
    </row>
    <row r="164" spans="1:4" x14ac:dyDescent="0.25">
      <c r="A164" t="s">
        <v>330</v>
      </c>
      <c r="B164" t="s">
        <v>179</v>
      </c>
      <c r="D164">
        <v>1</v>
      </c>
    </row>
    <row r="165" spans="1:4" x14ac:dyDescent="0.25">
      <c r="A165" t="s">
        <v>331</v>
      </c>
      <c r="B165" t="s">
        <v>179</v>
      </c>
      <c r="D165">
        <v>1</v>
      </c>
    </row>
    <row r="166" spans="1:4" x14ac:dyDescent="0.25">
      <c r="A166" t="s">
        <v>332</v>
      </c>
      <c r="B166" t="s">
        <v>179</v>
      </c>
      <c r="D166">
        <v>1</v>
      </c>
    </row>
    <row r="167" spans="1:4" x14ac:dyDescent="0.25">
      <c r="A167" t="s">
        <v>333</v>
      </c>
      <c r="B167" t="s">
        <v>179</v>
      </c>
      <c r="D167">
        <v>1</v>
      </c>
    </row>
    <row r="168" spans="1:4" x14ac:dyDescent="0.25">
      <c r="A168" t="s">
        <v>334</v>
      </c>
      <c r="B168" t="s">
        <v>179</v>
      </c>
      <c r="D168">
        <v>1</v>
      </c>
    </row>
    <row r="169" spans="1:4" x14ac:dyDescent="0.25">
      <c r="A169" t="s">
        <v>335</v>
      </c>
      <c r="B169" t="s">
        <v>179</v>
      </c>
      <c r="D169">
        <v>1</v>
      </c>
    </row>
    <row r="170" spans="1:4" x14ac:dyDescent="0.25">
      <c r="A170" t="s">
        <v>336</v>
      </c>
      <c r="B170" t="s">
        <v>179</v>
      </c>
      <c r="D170">
        <v>1</v>
      </c>
    </row>
    <row r="171" spans="1:4" x14ac:dyDescent="0.25">
      <c r="A171" t="s">
        <v>337</v>
      </c>
      <c r="B171" t="s">
        <v>179</v>
      </c>
      <c r="D171">
        <v>1</v>
      </c>
    </row>
    <row r="172" spans="1:4" x14ac:dyDescent="0.25">
      <c r="A172" t="s">
        <v>338</v>
      </c>
      <c r="B172" t="s">
        <v>179</v>
      </c>
      <c r="D172">
        <v>1</v>
      </c>
    </row>
    <row r="173" spans="1:4" x14ac:dyDescent="0.25">
      <c r="A173" t="s">
        <v>339</v>
      </c>
      <c r="B173" t="s">
        <v>179</v>
      </c>
      <c r="D173">
        <v>1</v>
      </c>
    </row>
    <row r="174" spans="1:4" x14ac:dyDescent="0.25">
      <c r="A174" t="s">
        <v>340</v>
      </c>
      <c r="B174" t="s">
        <v>179</v>
      </c>
      <c r="D174">
        <v>1</v>
      </c>
    </row>
    <row r="175" spans="1:4" x14ac:dyDescent="0.25">
      <c r="A175" t="s">
        <v>341</v>
      </c>
      <c r="B175" t="s">
        <v>179</v>
      </c>
      <c r="D175">
        <v>1</v>
      </c>
    </row>
    <row r="176" spans="1:4" x14ac:dyDescent="0.25">
      <c r="A176" t="s">
        <v>342</v>
      </c>
      <c r="B176" t="s">
        <v>179</v>
      </c>
      <c r="D176">
        <v>1</v>
      </c>
    </row>
    <row r="177" spans="1:4" x14ac:dyDescent="0.25">
      <c r="A177" t="s">
        <v>343</v>
      </c>
      <c r="B177" t="s">
        <v>344</v>
      </c>
      <c r="D177">
        <v>1</v>
      </c>
    </row>
    <row r="178" spans="1:4" x14ac:dyDescent="0.25">
      <c r="A178" t="s">
        <v>345</v>
      </c>
      <c r="B178" t="s">
        <v>344</v>
      </c>
      <c r="D178">
        <v>1</v>
      </c>
    </row>
    <row r="179" spans="1:4" x14ac:dyDescent="0.25">
      <c r="A179" t="s">
        <v>346</v>
      </c>
      <c r="B179" t="s">
        <v>344</v>
      </c>
      <c r="D179">
        <v>1</v>
      </c>
    </row>
    <row r="180" spans="1:4" x14ac:dyDescent="0.25">
      <c r="A180" t="s">
        <v>347</v>
      </c>
      <c r="B180" t="s">
        <v>344</v>
      </c>
      <c r="D180">
        <v>1</v>
      </c>
    </row>
    <row r="181" spans="1:4" x14ac:dyDescent="0.25">
      <c r="A181" t="s">
        <v>24</v>
      </c>
      <c r="B181" t="s">
        <v>344</v>
      </c>
      <c r="D181">
        <v>1</v>
      </c>
    </row>
    <row r="182" spans="1:4" x14ac:dyDescent="0.25">
      <c r="A182" t="s">
        <v>348</v>
      </c>
      <c r="B182" t="s">
        <v>344</v>
      </c>
      <c r="D182">
        <v>1</v>
      </c>
    </row>
    <row r="183" spans="1:4" x14ac:dyDescent="0.25">
      <c r="A183" t="s">
        <v>349</v>
      </c>
      <c r="B183" t="s">
        <v>344</v>
      </c>
      <c r="D183">
        <v>1</v>
      </c>
    </row>
    <row r="184" spans="1:4" x14ac:dyDescent="0.25">
      <c r="A184" t="s">
        <v>350</v>
      </c>
      <c r="B184" t="s">
        <v>344</v>
      </c>
      <c r="D184">
        <v>1</v>
      </c>
    </row>
    <row r="185" spans="1:4" x14ac:dyDescent="0.25">
      <c r="A185" t="s">
        <v>351</v>
      </c>
      <c r="B185" t="s">
        <v>344</v>
      </c>
      <c r="D185">
        <v>1</v>
      </c>
    </row>
    <row r="186" spans="1:4" x14ac:dyDescent="0.25">
      <c r="A186" t="s">
        <v>352</v>
      </c>
      <c r="B186" t="s">
        <v>344</v>
      </c>
      <c r="D186">
        <v>1</v>
      </c>
    </row>
    <row r="187" spans="1:4" x14ac:dyDescent="0.25">
      <c r="A187" t="s">
        <v>39</v>
      </c>
      <c r="B187" t="s">
        <v>344</v>
      </c>
      <c r="D187">
        <v>1</v>
      </c>
    </row>
    <row r="188" spans="1:4" x14ac:dyDescent="0.25">
      <c r="A188" t="s">
        <v>353</v>
      </c>
      <c r="B188" t="s">
        <v>344</v>
      </c>
      <c r="D188">
        <v>1</v>
      </c>
    </row>
    <row r="189" spans="1:4" x14ac:dyDescent="0.25">
      <c r="A189" t="s">
        <v>354</v>
      </c>
      <c r="B189" t="s">
        <v>344</v>
      </c>
      <c r="D189">
        <v>1</v>
      </c>
    </row>
    <row r="190" spans="1:4" x14ac:dyDescent="0.25">
      <c r="A190" t="s">
        <v>355</v>
      </c>
      <c r="B190" t="s">
        <v>344</v>
      </c>
      <c r="D190">
        <v>1</v>
      </c>
    </row>
    <row r="191" spans="1:4" x14ac:dyDescent="0.25">
      <c r="A191" t="s">
        <v>356</v>
      </c>
      <c r="B191" t="s">
        <v>344</v>
      </c>
      <c r="D191">
        <v>1</v>
      </c>
    </row>
    <row r="192" spans="1:4" x14ac:dyDescent="0.25">
      <c r="A192" t="s">
        <v>357</v>
      </c>
      <c r="B192" t="s">
        <v>344</v>
      </c>
      <c r="D192">
        <v>1</v>
      </c>
    </row>
    <row r="193" spans="1:4" x14ac:dyDescent="0.25">
      <c r="A193" t="s">
        <v>358</v>
      </c>
      <c r="B193" t="s">
        <v>344</v>
      </c>
      <c r="D193">
        <v>1</v>
      </c>
    </row>
    <row r="194" spans="1:4" x14ac:dyDescent="0.25">
      <c r="A194" t="s">
        <v>359</v>
      </c>
      <c r="B194" t="s">
        <v>344</v>
      </c>
      <c r="D194">
        <v>1</v>
      </c>
    </row>
    <row r="195" spans="1:4" x14ac:dyDescent="0.25">
      <c r="A195" t="s">
        <v>360</v>
      </c>
      <c r="B195" t="s">
        <v>344</v>
      </c>
      <c r="D195">
        <v>1</v>
      </c>
    </row>
    <row r="196" spans="1:4" x14ac:dyDescent="0.25">
      <c r="A196" t="s">
        <v>361</v>
      </c>
      <c r="B196" t="s">
        <v>344</v>
      </c>
      <c r="D196">
        <v>1</v>
      </c>
    </row>
    <row r="197" spans="1:4" x14ac:dyDescent="0.25">
      <c r="A197" t="s">
        <v>362</v>
      </c>
      <c r="B197" t="s">
        <v>344</v>
      </c>
      <c r="D197">
        <v>1</v>
      </c>
    </row>
    <row r="198" spans="1:4" x14ac:dyDescent="0.25">
      <c r="A198" t="s">
        <v>363</v>
      </c>
      <c r="B198" t="s">
        <v>344</v>
      </c>
      <c r="D198">
        <v>1</v>
      </c>
    </row>
    <row r="199" spans="1:4" x14ac:dyDescent="0.25">
      <c r="A199" t="s">
        <v>364</v>
      </c>
      <c r="B199" t="s">
        <v>344</v>
      </c>
      <c r="D199">
        <v>1</v>
      </c>
    </row>
    <row r="200" spans="1:4" x14ac:dyDescent="0.25">
      <c r="A200" t="s">
        <v>365</v>
      </c>
      <c r="B200" t="s">
        <v>344</v>
      </c>
      <c r="D200">
        <v>1</v>
      </c>
    </row>
    <row r="201" spans="1:4" x14ac:dyDescent="0.25">
      <c r="A201" t="s">
        <v>366</v>
      </c>
      <c r="B201" t="s">
        <v>344</v>
      </c>
      <c r="D201">
        <v>1</v>
      </c>
    </row>
    <row r="202" spans="1:4" x14ac:dyDescent="0.25">
      <c r="A202" t="s">
        <v>41</v>
      </c>
      <c r="B202" t="s">
        <v>344</v>
      </c>
      <c r="D202">
        <v>1</v>
      </c>
    </row>
    <row r="203" spans="1:4" x14ac:dyDescent="0.25">
      <c r="A203" t="s">
        <v>21</v>
      </c>
      <c r="B203" t="s">
        <v>344</v>
      </c>
      <c r="D203">
        <v>1</v>
      </c>
    </row>
    <row r="204" spans="1:4" x14ac:dyDescent="0.25">
      <c r="A204" t="s">
        <v>367</v>
      </c>
      <c r="B204" t="s">
        <v>344</v>
      </c>
      <c r="D204">
        <v>1</v>
      </c>
    </row>
    <row r="205" spans="1:4" x14ac:dyDescent="0.25">
      <c r="A205" t="s">
        <v>368</v>
      </c>
      <c r="B205" t="s">
        <v>344</v>
      </c>
      <c r="D205">
        <v>1</v>
      </c>
    </row>
    <row r="206" spans="1:4" x14ac:dyDescent="0.25">
      <c r="A206" t="s">
        <v>369</v>
      </c>
      <c r="B206" t="s">
        <v>344</v>
      </c>
      <c r="D206">
        <v>1</v>
      </c>
    </row>
    <row r="207" spans="1:4" x14ac:dyDescent="0.25">
      <c r="A207" t="s">
        <v>370</v>
      </c>
      <c r="B207" t="s">
        <v>344</v>
      </c>
      <c r="D207">
        <v>1</v>
      </c>
    </row>
    <row r="208" spans="1:4" x14ac:dyDescent="0.25">
      <c r="A208" t="s">
        <v>371</v>
      </c>
      <c r="B208" t="s">
        <v>344</v>
      </c>
      <c r="D208">
        <v>1</v>
      </c>
    </row>
    <row r="209" spans="1:4" x14ac:dyDescent="0.25">
      <c r="A209" t="s">
        <v>372</v>
      </c>
      <c r="B209" t="s">
        <v>344</v>
      </c>
      <c r="D209">
        <v>1</v>
      </c>
    </row>
    <row r="210" spans="1:4" x14ac:dyDescent="0.25">
      <c r="A210" t="s">
        <v>373</v>
      </c>
      <c r="B210" t="s">
        <v>344</v>
      </c>
      <c r="D210">
        <v>1</v>
      </c>
    </row>
    <row r="211" spans="1:4" x14ac:dyDescent="0.25">
      <c r="A211" t="s">
        <v>374</v>
      </c>
      <c r="B211" t="s">
        <v>344</v>
      </c>
      <c r="D211">
        <v>1</v>
      </c>
    </row>
    <row r="212" spans="1:4" x14ac:dyDescent="0.25">
      <c r="A212" t="s">
        <v>44</v>
      </c>
      <c r="B212" t="s">
        <v>344</v>
      </c>
      <c r="D212">
        <v>1</v>
      </c>
    </row>
    <row r="213" spans="1:4" x14ac:dyDescent="0.25">
      <c r="A213" t="s">
        <v>375</v>
      </c>
      <c r="B213" t="s">
        <v>344</v>
      </c>
      <c r="D213">
        <v>1</v>
      </c>
    </row>
    <row r="214" spans="1:4" x14ac:dyDescent="0.25">
      <c r="A214" t="s">
        <v>376</v>
      </c>
      <c r="B214" t="s">
        <v>344</v>
      </c>
      <c r="D214">
        <v>1</v>
      </c>
    </row>
    <row r="215" spans="1:4" x14ac:dyDescent="0.25">
      <c r="A215" t="s">
        <v>377</v>
      </c>
      <c r="B215" t="s">
        <v>344</v>
      </c>
      <c r="D215">
        <v>1</v>
      </c>
    </row>
    <row r="216" spans="1:4" x14ac:dyDescent="0.25">
      <c r="A216" t="s">
        <v>378</v>
      </c>
      <c r="B216" t="s">
        <v>344</v>
      </c>
      <c r="D216">
        <v>1</v>
      </c>
    </row>
    <row r="217" spans="1:4" x14ac:dyDescent="0.25">
      <c r="A217" t="s">
        <v>379</v>
      </c>
      <c r="B217" t="s">
        <v>344</v>
      </c>
      <c r="D217">
        <v>1</v>
      </c>
    </row>
    <row r="218" spans="1:4" x14ac:dyDescent="0.25">
      <c r="A218" t="s">
        <v>45</v>
      </c>
      <c r="B218" t="s">
        <v>344</v>
      </c>
      <c r="D218">
        <v>1</v>
      </c>
    </row>
    <row r="219" spans="1:4" x14ac:dyDescent="0.25">
      <c r="A219" t="s">
        <v>380</v>
      </c>
      <c r="B219" t="s">
        <v>344</v>
      </c>
      <c r="D219">
        <v>1</v>
      </c>
    </row>
    <row r="220" spans="1:4" x14ac:dyDescent="0.25">
      <c r="A220" t="s">
        <v>381</v>
      </c>
      <c r="B220" t="s">
        <v>344</v>
      </c>
      <c r="D220">
        <v>1</v>
      </c>
    </row>
    <row r="221" spans="1:4" x14ac:dyDescent="0.25">
      <c r="A221" t="s">
        <v>382</v>
      </c>
      <c r="B221" t="s">
        <v>344</v>
      </c>
      <c r="D221">
        <v>1</v>
      </c>
    </row>
    <row r="222" spans="1:4" x14ac:dyDescent="0.25">
      <c r="A222" t="s">
        <v>383</v>
      </c>
      <c r="B222" t="s">
        <v>344</v>
      </c>
      <c r="D222">
        <v>1</v>
      </c>
    </row>
    <row r="223" spans="1:4" x14ac:dyDescent="0.25">
      <c r="A223" t="s">
        <v>384</v>
      </c>
      <c r="B223" t="s">
        <v>344</v>
      </c>
      <c r="D223">
        <v>1</v>
      </c>
    </row>
    <row r="224" spans="1:4" x14ac:dyDescent="0.25">
      <c r="A224" t="s">
        <v>385</v>
      </c>
      <c r="B224" t="s">
        <v>344</v>
      </c>
      <c r="D224">
        <v>1</v>
      </c>
    </row>
    <row r="225" spans="1:4" x14ac:dyDescent="0.25">
      <c r="A225" t="s">
        <v>386</v>
      </c>
      <c r="B225" t="s">
        <v>344</v>
      </c>
      <c r="D225">
        <v>1</v>
      </c>
    </row>
    <row r="226" spans="1:4" x14ac:dyDescent="0.25">
      <c r="A226" t="s">
        <v>387</v>
      </c>
      <c r="B226" t="s">
        <v>344</v>
      </c>
      <c r="D226">
        <v>1</v>
      </c>
    </row>
    <row r="227" spans="1:4" x14ac:dyDescent="0.25">
      <c r="A227" t="s">
        <v>388</v>
      </c>
      <c r="B227" t="s">
        <v>344</v>
      </c>
      <c r="D227">
        <v>1</v>
      </c>
    </row>
    <row r="228" spans="1:4" x14ac:dyDescent="0.25">
      <c r="A228" t="s">
        <v>389</v>
      </c>
      <c r="B228" t="s">
        <v>344</v>
      </c>
      <c r="D228">
        <v>1</v>
      </c>
    </row>
    <row r="229" spans="1:4" x14ac:dyDescent="0.25">
      <c r="A229" t="s">
        <v>390</v>
      </c>
      <c r="B229" t="s">
        <v>344</v>
      </c>
      <c r="D229">
        <v>1</v>
      </c>
    </row>
    <row r="230" spans="1:4" x14ac:dyDescent="0.25">
      <c r="A230" t="s">
        <v>391</v>
      </c>
      <c r="B230" t="s">
        <v>344</v>
      </c>
      <c r="D230">
        <v>1</v>
      </c>
    </row>
    <row r="231" spans="1:4" x14ac:dyDescent="0.25">
      <c r="A231" t="s">
        <v>392</v>
      </c>
      <c r="B231" t="s">
        <v>344</v>
      </c>
      <c r="D231">
        <v>1</v>
      </c>
    </row>
    <row r="232" spans="1:4" x14ac:dyDescent="0.25">
      <c r="A232" t="s">
        <v>393</v>
      </c>
      <c r="B232" t="s">
        <v>344</v>
      </c>
      <c r="D232">
        <v>1</v>
      </c>
    </row>
    <row r="233" spans="1:4" x14ac:dyDescent="0.25">
      <c r="A233" t="s">
        <v>394</v>
      </c>
      <c r="B233" t="s">
        <v>344</v>
      </c>
      <c r="D233">
        <v>1</v>
      </c>
    </row>
    <row r="234" spans="1:4" x14ac:dyDescent="0.25">
      <c r="A234" t="s">
        <v>395</v>
      </c>
      <c r="B234" t="s">
        <v>344</v>
      </c>
      <c r="D234">
        <v>1</v>
      </c>
    </row>
    <row r="235" spans="1:4" x14ac:dyDescent="0.25">
      <c r="A235" t="s">
        <v>396</v>
      </c>
      <c r="B235" t="s">
        <v>344</v>
      </c>
      <c r="D235">
        <v>1</v>
      </c>
    </row>
    <row r="236" spans="1:4" x14ac:dyDescent="0.25">
      <c r="A236" t="s">
        <v>397</v>
      </c>
      <c r="B236" t="s">
        <v>344</v>
      </c>
      <c r="D236">
        <v>1</v>
      </c>
    </row>
    <row r="237" spans="1:4" x14ac:dyDescent="0.25">
      <c r="A237" t="s">
        <v>398</v>
      </c>
      <c r="B237" t="s">
        <v>344</v>
      </c>
      <c r="D237">
        <v>1</v>
      </c>
    </row>
    <row r="238" spans="1:4" x14ac:dyDescent="0.25">
      <c r="A238" t="s">
        <v>399</v>
      </c>
      <c r="B238" t="s">
        <v>344</v>
      </c>
      <c r="D238">
        <v>1</v>
      </c>
    </row>
    <row r="239" spans="1:4" x14ac:dyDescent="0.25">
      <c r="A239" t="s">
        <v>400</v>
      </c>
      <c r="B239" t="s">
        <v>344</v>
      </c>
      <c r="D239">
        <v>1</v>
      </c>
    </row>
    <row r="240" spans="1:4" x14ac:dyDescent="0.25">
      <c r="A240" t="s">
        <v>401</v>
      </c>
      <c r="B240" t="s">
        <v>344</v>
      </c>
      <c r="D240">
        <v>1</v>
      </c>
    </row>
    <row r="241" spans="1:4" x14ac:dyDescent="0.25">
      <c r="A241" t="s">
        <v>402</v>
      </c>
      <c r="B241" t="s">
        <v>344</v>
      </c>
      <c r="D241">
        <v>1</v>
      </c>
    </row>
    <row r="242" spans="1:4" x14ac:dyDescent="0.25">
      <c r="A242" t="s">
        <v>403</v>
      </c>
      <c r="B242" t="s">
        <v>344</v>
      </c>
      <c r="D242">
        <v>1</v>
      </c>
    </row>
    <row r="243" spans="1:4" x14ac:dyDescent="0.25">
      <c r="A243" t="s">
        <v>404</v>
      </c>
      <c r="B243" t="s">
        <v>344</v>
      </c>
      <c r="D243">
        <v>1</v>
      </c>
    </row>
    <row r="244" spans="1:4" x14ac:dyDescent="0.25">
      <c r="A244" t="s">
        <v>405</v>
      </c>
      <c r="B244" t="s">
        <v>344</v>
      </c>
      <c r="D244">
        <v>1</v>
      </c>
    </row>
    <row r="245" spans="1:4" x14ac:dyDescent="0.25">
      <c r="A245" t="s">
        <v>406</v>
      </c>
      <c r="B245" t="s">
        <v>344</v>
      </c>
      <c r="D245">
        <v>1</v>
      </c>
    </row>
    <row r="246" spans="1:4" x14ac:dyDescent="0.25">
      <c r="A246" t="s">
        <v>407</v>
      </c>
      <c r="B246" t="s">
        <v>344</v>
      </c>
      <c r="D246">
        <v>1</v>
      </c>
    </row>
    <row r="247" spans="1:4" x14ac:dyDescent="0.25">
      <c r="A247" t="s">
        <v>408</v>
      </c>
      <c r="B247" t="s">
        <v>344</v>
      </c>
      <c r="D247">
        <v>1</v>
      </c>
    </row>
    <row r="248" spans="1:4" x14ac:dyDescent="0.25">
      <c r="A248" t="s">
        <v>409</v>
      </c>
      <c r="B248" t="s">
        <v>344</v>
      </c>
      <c r="D248">
        <v>1</v>
      </c>
    </row>
    <row r="249" spans="1:4" x14ac:dyDescent="0.25">
      <c r="A249" t="s">
        <v>410</v>
      </c>
      <c r="B249" t="s">
        <v>344</v>
      </c>
      <c r="D249">
        <v>1</v>
      </c>
    </row>
    <row r="250" spans="1:4" x14ac:dyDescent="0.25">
      <c r="A250" t="s">
        <v>411</v>
      </c>
      <c r="B250" t="s">
        <v>344</v>
      </c>
      <c r="D250">
        <v>1</v>
      </c>
    </row>
    <row r="251" spans="1:4" x14ac:dyDescent="0.25">
      <c r="A251" t="s">
        <v>412</v>
      </c>
      <c r="B251" t="s">
        <v>344</v>
      </c>
      <c r="D251">
        <v>1</v>
      </c>
    </row>
    <row r="252" spans="1:4" x14ac:dyDescent="0.25">
      <c r="A252" t="s">
        <v>413</v>
      </c>
      <c r="B252" t="s">
        <v>344</v>
      </c>
      <c r="D252">
        <v>1</v>
      </c>
    </row>
    <row r="253" spans="1:4" x14ac:dyDescent="0.25">
      <c r="A253" t="s">
        <v>414</v>
      </c>
      <c r="B253" t="s">
        <v>344</v>
      </c>
      <c r="D253">
        <v>1</v>
      </c>
    </row>
    <row r="254" spans="1:4" x14ac:dyDescent="0.25">
      <c r="A254" t="s">
        <v>415</v>
      </c>
      <c r="B254" t="s">
        <v>344</v>
      </c>
      <c r="D254">
        <v>1</v>
      </c>
    </row>
    <row r="255" spans="1:4" x14ac:dyDescent="0.25">
      <c r="A255" t="s">
        <v>356</v>
      </c>
      <c r="B255" t="s">
        <v>344</v>
      </c>
      <c r="D255">
        <v>1</v>
      </c>
    </row>
    <row r="256" spans="1:4" x14ac:dyDescent="0.25">
      <c r="A256" t="s">
        <v>416</v>
      </c>
      <c r="B256" t="s">
        <v>344</v>
      </c>
      <c r="D256">
        <v>1</v>
      </c>
    </row>
    <row r="257" spans="1:4" x14ac:dyDescent="0.25">
      <c r="A257" t="s">
        <v>417</v>
      </c>
      <c r="B257" t="s">
        <v>344</v>
      </c>
      <c r="D257">
        <v>1</v>
      </c>
    </row>
    <row r="258" spans="1:4" x14ac:dyDescent="0.25">
      <c r="A258" t="s">
        <v>346</v>
      </c>
      <c r="B258" t="s">
        <v>344</v>
      </c>
      <c r="D258">
        <v>1</v>
      </c>
    </row>
    <row r="259" spans="1:4" x14ac:dyDescent="0.25">
      <c r="A259" t="s">
        <v>418</v>
      </c>
      <c r="B259" t="s">
        <v>344</v>
      </c>
      <c r="D259">
        <v>1</v>
      </c>
    </row>
    <row r="260" spans="1:4" x14ac:dyDescent="0.25">
      <c r="A260" t="s">
        <v>419</v>
      </c>
      <c r="B260" t="s">
        <v>344</v>
      </c>
      <c r="D260">
        <v>1</v>
      </c>
    </row>
    <row r="261" spans="1:4" x14ac:dyDescent="0.25">
      <c r="A261" t="s">
        <v>420</v>
      </c>
      <c r="B261" t="s">
        <v>421</v>
      </c>
      <c r="D261">
        <v>1</v>
      </c>
    </row>
    <row r="262" spans="1:4" x14ac:dyDescent="0.25">
      <c r="A262" t="s">
        <v>422</v>
      </c>
      <c r="B262" t="s">
        <v>421</v>
      </c>
      <c r="D262">
        <v>1</v>
      </c>
    </row>
    <row r="263" spans="1:4" x14ac:dyDescent="0.25">
      <c r="A263" t="s">
        <v>423</v>
      </c>
      <c r="B263" t="s">
        <v>421</v>
      </c>
      <c r="D263">
        <v>1</v>
      </c>
    </row>
    <row r="264" spans="1:4" x14ac:dyDescent="0.25">
      <c r="A264" t="s">
        <v>423</v>
      </c>
      <c r="B264" t="s">
        <v>421</v>
      </c>
      <c r="D264">
        <v>1</v>
      </c>
    </row>
    <row r="265" spans="1:4" x14ac:dyDescent="0.25">
      <c r="A265" t="s">
        <v>424</v>
      </c>
      <c r="B265" t="s">
        <v>421</v>
      </c>
      <c r="D265">
        <v>1</v>
      </c>
    </row>
    <row r="266" spans="1:4" x14ac:dyDescent="0.25">
      <c r="A266" t="s">
        <v>425</v>
      </c>
      <c r="B266" t="s">
        <v>421</v>
      </c>
      <c r="D266">
        <v>1</v>
      </c>
    </row>
    <row r="267" spans="1:4" x14ac:dyDescent="0.25">
      <c r="A267" t="s">
        <v>426</v>
      </c>
      <c r="B267" t="s">
        <v>421</v>
      </c>
      <c r="D267">
        <v>1</v>
      </c>
    </row>
    <row r="268" spans="1:4" x14ac:dyDescent="0.25">
      <c r="A268" t="s">
        <v>427</v>
      </c>
      <c r="B268" t="s">
        <v>421</v>
      </c>
      <c r="D268">
        <v>1</v>
      </c>
    </row>
    <row r="269" spans="1:4" x14ac:dyDescent="0.25">
      <c r="A269" t="s">
        <v>428</v>
      </c>
      <c r="B269" t="s">
        <v>421</v>
      </c>
      <c r="D269">
        <v>1</v>
      </c>
    </row>
    <row r="270" spans="1:4" x14ac:dyDescent="0.25">
      <c r="A270" t="s">
        <v>20</v>
      </c>
      <c r="B270" t="s">
        <v>421</v>
      </c>
      <c r="D270">
        <v>1</v>
      </c>
    </row>
    <row r="271" spans="1:4" x14ac:dyDescent="0.25">
      <c r="A271" t="s">
        <v>429</v>
      </c>
      <c r="B271" t="s">
        <v>421</v>
      </c>
      <c r="D271">
        <v>1</v>
      </c>
    </row>
    <row r="272" spans="1:4" x14ac:dyDescent="0.25">
      <c r="A272" t="s">
        <v>430</v>
      </c>
      <c r="B272" t="s">
        <v>421</v>
      </c>
      <c r="D272">
        <v>1</v>
      </c>
    </row>
    <row r="273" spans="1:4" x14ac:dyDescent="0.25">
      <c r="A273" t="s">
        <v>431</v>
      </c>
      <c r="B273" t="s">
        <v>421</v>
      </c>
      <c r="D273">
        <v>1</v>
      </c>
    </row>
    <row r="274" spans="1:4" x14ac:dyDescent="0.25">
      <c r="A274" t="s">
        <v>432</v>
      </c>
      <c r="B274" t="s">
        <v>421</v>
      </c>
      <c r="D274">
        <v>1</v>
      </c>
    </row>
    <row r="275" spans="1:4" x14ac:dyDescent="0.25">
      <c r="A275" t="s">
        <v>433</v>
      </c>
      <c r="B275" t="s">
        <v>421</v>
      </c>
      <c r="D275">
        <v>1</v>
      </c>
    </row>
    <row r="276" spans="1:4" x14ac:dyDescent="0.25">
      <c r="A276" t="s">
        <v>434</v>
      </c>
      <c r="B276" t="s">
        <v>421</v>
      </c>
      <c r="D276">
        <v>1</v>
      </c>
    </row>
    <row r="277" spans="1:4" x14ac:dyDescent="0.25">
      <c r="A277" t="s">
        <v>435</v>
      </c>
      <c r="B277" t="s">
        <v>421</v>
      </c>
      <c r="D277">
        <v>1</v>
      </c>
    </row>
    <row r="278" spans="1:4" x14ac:dyDescent="0.25">
      <c r="A278" t="s">
        <v>436</v>
      </c>
      <c r="B278" t="s">
        <v>421</v>
      </c>
      <c r="D278">
        <v>1</v>
      </c>
    </row>
    <row r="279" spans="1:4" x14ac:dyDescent="0.25">
      <c r="A279" t="s">
        <v>437</v>
      </c>
      <c r="B279" t="s">
        <v>421</v>
      </c>
      <c r="D279">
        <v>1</v>
      </c>
    </row>
    <row r="280" spans="1:4" x14ac:dyDescent="0.25">
      <c r="A280" t="s">
        <v>438</v>
      </c>
      <c r="B280" t="s">
        <v>421</v>
      </c>
      <c r="D280">
        <v>1</v>
      </c>
    </row>
    <row r="281" spans="1:4" x14ac:dyDescent="0.25">
      <c r="A281" t="s">
        <v>439</v>
      </c>
      <c r="B281" t="s">
        <v>421</v>
      </c>
      <c r="D281">
        <v>1</v>
      </c>
    </row>
    <row r="282" spans="1:4" x14ac:dyDescent="0.25">
      <c r="A282" t="s">
        <v>438</v>
      </c>
      <c r="B282" t="s">
        <v>421</v>
      </c>
      <c r="D282">
        <v>1</v>
      </c>
    </row>
    <row r="283" spans="1:4" x14ac:dyDescent="0.25">
      <c r="A283" t="s">
        <v>440</v>
      </c>
      <c r="B283" t="s">
        <v>441</v>
      </c>
      <c r="D283">
        <v>1</v>
      </c>
    </row>
    <row r="284" spans="1:4" x14ac:dyDescent="0.25">
      <c r="A284" t="s">
        <v>442</v>
      </c>
      <c r="B284" t="s">
        <v>441</v>
      </c>
      <c r="D284">
        <v>1</v>
      </c>
    </row>
    <row r="285" spans="1:4" x14ac:dyDescent="0.25">
      <c r="A285" t="s">
        <v>443</v>
      </c>
      <c r="B285" t="s">
        <v>441</v>
      </c>
      <c r="D285">
        <v>1</v>
      </c>
    </row>
    <row r="286" spans="1:4" x14ac:dyDescent="0.25">
      <c r="A286" t="s">
        <v>443</v>
      </c>
      <c r="B286" t="s">
        <v>441</v>
      </c>
      <c r="D286">
        <v>1</v>
      </c>
    </row>
    <row r="287" spans="1:4" x14ac:dyDescent="0.25">
      <c r="A287" t="s">
        <v>40</v>
      </c>
      <c r="B287" t="s">
        <v>441</v>
      </c>
      <c r="D287">
        <v>1</v>
      </c>
    </row>
    <row r="288" spans="1:4" x14ac:dyDescent="0.25">
      <c r="A288" t="s">
        <v>38</v>
      </c>
      <c r="B288" t="s">
        <v>441</v>
      </c>
      <c r="D288">
        <v>1</v>
      </c>
    </row>
    <row r="289" spans="1:4" x14ac:dyDescent="0.25">
      <c r="A289" t="s">
        <v>444</v>
      </c>
      <c r="B289" t="s">
        <v>441</v>
      </c>
      <c r="D289">
        <v>1</v>
      </c>
    </row>
    <row r="290" spans="1:4" x14ac:dyDescent="0.25">
      <c r="A290" t="s">
        <v>445</v>
      </c>
      <c r="B290" t="s">
        <v>441</v>
      </c>
      <c r="D290">
        <v>1</v>
      </c>
    </row>
    <row r="291" spans="1:4" x14ac:dyDescent="0.25">
      <c r="A291" t="s">
        <v>446</v>
      </c>
      <c r="B291" t="s">
        <v>441</v>
      </c>
      <c r="D291">
        <v>1</v>
      </c>
    </row>
    <row r="292" spans="1:4" x14ac:dyDescent="0.25">
      <c r="A292" t="s">
        <v>447</v>
      </c>
      <c r="B292" t="s">
        <v>441</v>
      </c>
      <c r="D292">
        <v>1</v>
      </c>
    </row>
    <row r="293" spans="1:4" x14ac:dyDescent="0.25">
      <c r="A293" t="s">
        <v>448</v>
      </c>
      <c r="B293" t="s">
        <v>441</v>
      </c>
      <c r="D293">
        <v>1</v>
      </c>
    </row>
    <row r="294" spans="1:4" x14ac:dyDescent="0.25">
      <c r="A294" t="s">
        <v>448</v>
      </c>
      <c r="B294" t="s">
        <v>441</v>
      </c>
      <c r="D294">
        <v>1</v>
      </c>
    </row>
    <row r="295" spans="1:4" x14ac:dyDescent="0.25">
      <c r="A295" t="s">
        <v>449</v>
      </c>
      <c r="B295" t="s">
        <v>441</v>
      </c>
      <c r="D295">
        <v>1</v>
      </c>
    </row>
    <row r="296" spans="1:4" x14ac:dyDescent="0.25">
      <c r="A296" t="s">
        <v>450</v>
      </c>
      <c r="B296" t="s">
        <v>441</v>
      </c>
      <c r="D296">
        <v>1</v>
      </c>
    </row>
    <row r="297" spans="1:4" x14ac:dyDescent="0.25">
      <c r="A297" t="s">
        <v>445</v>
      </c>
      <c r="B297" t="s">
        <v>441</v>
      </c>
      <c r="D297">
        <v>1</v>
      </c>
    </row>
    <row r="298" spans="1:4" x14ac:dyDescent="0.25">
      <c r="A298" t="s">
        <v>451</v>
      </c>
      <c r="B298" t="s">
        <v>452</v>
      </c>
      <c r="D298">
        <v>1</v>
      </c>
    </row>
    <row r="299" spans="1:4" x14ac:dyDescent="0.25">
      <c r="A299" t="s">
        <v>453</v>
      </c>
      <c r="B299" t="s">
        <v>452</v>
      </c>
      <c r="D299">
        <v>1</v>
      </c>
    </row>
    <row r="300" spans="1:4" x14ac:dyDescent="0.25">
      <c r="A300" t="s">
        <v>453</v>
      </c>
      <c r="B300" t="s">
        <v>452</v>
      </c>
      <c r="D300">
        <v>1</v>
      </c>
    </row>
    <row r="301" spans="1:4" x14ac:dyDescent="0.25">
      <c r="A301" t="s">
        <v>454</v>
      </c>
      <c r="B301" t="s">
        <v>452</v>
      </c>
      <c r="D301">
        <v>1</v>
      </c>
    </row>
    <row r="302" spans="1:4" x14ac:dyDescent="0.25">
      <c r="A302" t="s">
        <v>455</v>
      </c>
      <c r="B302" t="s">
        <v>452</v>
      </c>
      <c r="D302">
        <v>1</v>
      </c>
    </row>
    <row r="303" spans="1:4" x14ac:dyDescent="0.25">
      <c r="A303" t="s">
        <v>456</v>
      </c>
      <c r="B303" t="s">
        <v>452</v>
      </c>
      <c r="D303">
        <v>1</v>
      </c>
    </row>
    <row r="304" spans="1:4" x14ac:dyDescent="0.25">
      <c r="A304" t="s">
        <v>457</v>
      </c>
      <c r="B304" t="s">
        <v>452</v>
      </c>
      <c r="D304">
        <v>1</v>
      </c>
    </row>
    <row r="305" spans="1:4" x14ac:dyDescent="0.25">
      <c r="A305" t="s">
        <v>458</v>
      </c>
      <c r="B305" t="s">
        <v>452</v>
      </c>
      <c r="D305">
        <v>1</v>
      </c>
    </row>
    <row r="306" spans="1:4" x14ac:dyDescent="0.25">
      <c r="A306" t="s">
        <v>459</v>
      </c>
      <c r="B306" t="s">
        <v>452</v>
      </c>
      <c r="D306">
        <v>1</v>
      </c>
    </row>
    <row r="307" spans="1:4" x14ac:dyDescent="0.25">
      <c r="A307" t="s">
        <v>460</v>
      </c>
      <c r="B307" t="s">
        <v>452</v>
      </c>
      <c r="D307">
        <v>1</v>
      </c>
    </row>
    <row r="308" spans="1:4" x14ac:dyDescent="0.25">
      <c r="A308" t="s">
        <v>461</v>
      </c>
      <c r="B308" t="s">
        <v>452</v>
      </c>
      <c r="D308">
        <v>1</v>
      </c>
    </row>
    <row r="309" spans="1:4" x14ac:dyDescent="0.25">
      <c r="A309" t="s">
        <v>462</v>
      </c>
      <c r="B309" t="s">
        <v>452</v>
      </c>
      <c r="D309">
        <v>1</v>
      </c>
    </row>
    <row r="310" spans="1:4" x14ac:dyDescent="0.25">
      <c r="A310" t="s">
        <v>462</v>
      </c>
      <c r="B310" t="s">
        <v>452</v>
      </c>
      <c r="D310">
        <v>1</v>
      </c>
    </row>
    <row r="311" spans="1:4" x14ac:dyDescent="0.25">
      <c r="A311" t="s">
        <v>463</v>
      </c>
      <c r="B311" t="s">
        <v>452</v>
      </c>
      <c r="D311">
        <v>1</v>
      </c>
    </row>
    <row r="312" spans="1:4" x14ac:dyDescent="0.25">
      <c r="A312" t="s">
        <v>464</v>
      </c>
      <c r="B312" t="s">
        <v>452</v>
      </c>
      <c r="D312">
        <v>1</v>
      </c>
    </row>
    <row r="313" spans="1:4" x14ac:dyDescent="0.25">
      <c r="A313" t="s">
        <v>465</v>
      </c>
      <c r="B313" t="s">
        <v>452</v>
      </c>
      <c r="D313">
        <v>1</v>
      </c>
    </row>
    <row r="314" spans="1:4" x14ac:dyDescent="0.25">
      <c r="A314" t="s">
        <v>466</v>
      </c>
      <c r="B314" t="s">
        <v>452</v>
      </c>
      <c r="D314">
        <v>1</v>
      </c>
    </row>
    <row r="315" spans="1:4" x14ac:dyDescent="0.25">
      <c r="A315" t="s">
        <v>467</v>
      </c>
      <c r="B315" t="s">
        <v>452</v>
      </c>
      <c r="D315">
        <v>1</v>
      </c>
    </row>
    <row r="316" spans="1:4" x14ac:dyDescent="0.25">
      <c r="A316" t="s">
        <v>468</v>
      </c>
      <c r="B316" t="s">
        <v>452</v>
      </c>
      <c r="D316">
        <v>1</v>
      </c>
    </row>
    <row r="317" spans="1:4" x14ac:dyDescent="0.25">
      <c r="A317" t="s">
        <v>469</v>
      </c>
      <c r="B317" t="s">
        <v>452</v>
      </c>
      <c r="D317">
        <v>1</v>
      </c>
    </row>
    <row r="318" spans="1:4" x14ac:dyDescent="0.25">
      <c r="A318" t="s">
        <v>470</v>
      </c>
      <c r="B318" t="s">
        <v>452</v>
      </c>
      <c r="D318">
        <v>1</v>
      </c>
    </row>
    <row r="319" spans="1:4" x14ac:dyDescent="0.25">
      <c r="A319" t="s">
        <v>471</v>
      </c>
      <c r="B319" t="s">
        <v>452</v>
      </c>
      <c r="D319">
        <v>1</v>
      </c>
    </row>
    <row r="320" spans="1:4" x14ac:dyDescent="0.25">
      <c r="A320" t="s">
        <v>472</v>
      </c>
      <c r="B320" t="s">
        <v>452</v>
      </c>
      <c r="D320">
        <v>1</v>
      </c>
    </row>
    <row r="321" spans="1:4" x14ac:dyDescent="0.25">
      <c r="A321" t="s">
        <v>197</v>
      </c>
      <c r="B321" t="s">
        <v>452</v>
      </c>
      <c r="D321">
        <v>1</v>
      </c>
    </row>
    <row r="322" spans="1:4" x14ac:dyDescent="0.25">
      <c r="A322" t="s">
        <v>473</v>
      </c>
      <c r="B322" t="s">
        <v>452</v>
      </c>
      <c r="D322">
        <v>1</v>
      </c>
    </row>
    <row r="323" spans="1:4" x14ac:dyDescent="0.25">
      <c r="A323" t="s">
        <v>474</v>
      </c>
      <c r="B323" t="s">
        <v>452</v>
      </c>
      <c r="D323">
        <v>1</v>
      </c>
    </row>
    <row r="324" spans="1:4" x14ac:dyDescent="0.25">
      <c r="A324" t="s">
        <v>475</v>
      </c>
      <c r="B324" t="s">
        <v>452</v>
      </c>
      <c r="D324">
        <v>1</v>
      </c>
    </row>
    <row r="325" spans="1:4" x14ac:dyDescent="0.25">
      <c r="A325" t="s">
        <v>476</v>
      </c>
      <c r="B325" t="s">
        <v>452</v>
      </c>
      <c r="D325">
        <v>1</v>
      </c>
    </row>
    <row r="326" spans="1:4" x14ac:dyDescent="0.25">
      <c r="A326" t="s">
        <v>477</v>
      </c>
      <c r="B326" t="s">
        <v>452</v>
      </c>
      <c r="D326">
        <v>1</v>
      </c>
    </row>
    <row r="327" spans="1:4" x14ac:dyDescent="0.25">
      <c r="A327" t="s">
        <v>478</v>
      </c>
      <c r="B327" t="s">
        <v>452</v>
      </c>
      <c r="D327">
        <v>1</v>
      </c>
    </row>
    <row r="328" spans="1:4" x14ac:dyDescent="0.25">
      <c r="A328" t="s">
        <v>479</v>
      </c>
      <c r="B328" t="s">
        <v>452</v>
      </c>
      <c r="D328">
        <v>1</v>
      </c>
    </row>
    <row r="329" spans="1:4" x14ac:dyDescent="0.25">
      <c r="A329" t="s">
        <v>480</v>
      </c>
      <c r="B329" t="s">
        <v>452</v>
      </c>
      <c r="D329">
        <v>1</v>
      </c>
    </row>
    <row r="330" spans="1:4" x14ac:dyDescent="0.25">
      <c r="A330" t="s">
        <v>481</v>
      </c>
      <c r="B330" t="s">
        <v>452</v>
      </c>
      <c r="D330">
        <v>1</v>
      </c>
    </row>
    <row r="331" spans="1:4" x14ac:dyDescent="0.25">
      <c r="A331" t="s">
        <v>28</v>
      </c>
      <c r="B331" t="s">
        <v>452</v>
      </c>
      <c r="D331">
        <v>1</v>
      </c>
    </row>
    <row r="332" spans="1:4" x14ac:dyDescent="0.25">
      <c r="A332" t="s">
        <v>482</v>
      </c>
      <c r="B332" t="s">
        <v>452</v>
      </c>
      <c r="D332">
        <v>1</v>
      </c>
    </row>
    <row r="333" spans="1:4" x14ac:dyDescent="0.25">
      <c r="A333" t="s">
        <v>483</v>
      </c>
      <c r="B333" t="s">
        <v>452</v>
      </c>
      <c r="D333">
        <v>1</v>
      </c>
    </row>
    <row r="334" spans="1:4" x14ac:dyDescent="0.25">
      <c r="A334" t="s">
        <v>484</v>
      </c>
      <c r="B334" t="s">
        <v>452</v>
      </c>
      <c r="D334">
        <v>1</v>
      </c>
    </row>
    <row r="335" spans="1:4" x14ac:dyDescent="0.25">
      <c r="A335" t="s">
        <v>485</v>
      </c>
      <c r="B335" t="s">
        <v>452</v>
      </c>
      <c r="D335">
        <v>1</v>
      </c>
    </row>
    <row r="336" spans="1:4" x14ac:dyDescent="0.25">
      <c r="A336" t="s">
        <v>486</v>
      </c>
      <c r="B336" t="s">
        <v>452</v>
      </c>
      <c r="D336">
        <v>1</v>
      </c>
    </row>
    <row r="337" spans="1:4" x14ac:dyDescent="0.25">
      <c r="A337" t="s">
        <v>487</v>
      </c>
      <c r="B337" t="s">
        <v>452</v>
      </c>
      <c r="D337">
        <v>1</v>
      </c>
    </row>
    <row r="338" spans="1:4" x14ac:dyDescent="0.25">
      <c r="A338" t="s">
        <v>488</v>
      </c>
      <c r="B338" t="s">
        <v>452</v>
      </c>
      <c r="D338">
        <v>1</v>
      </c>
    </row>
    <row r="339" spans="1:4" x14ac:dyDescent="0.25">
      <c r="A339" t="s">
        <v>489</v>
      </c>
      <c r="B339" t="s">
        <v>452</v>
      </c>
      <c r="D339">
        <v>1</v>
      </c>
    </row>
    <row r="340" spans="1:4" x14ac:dyDescent="0.25">
      <c r="A340" t="s">
        <v>490</v>
      </c>
      <c r="B340" t="s">
        <v>452</v>
      </c>
      <c r="D340">
        <v>1</v>
      </c>
    </row>
    <row r="341" spans="1:4" x14ac:dyDescent="0.25">
      <c r="A341" t="s">
        <v>491</v>
      </c>
      <c r="B341" t="s">
        <v>452</v>
      </c>
      <c r="D341">
        <v>1</v>
      </c>
    </row>
    <row r="342" spans="1:4" x14ac:dyDescent="0.25">
      <c r="A342" t="s">
        <v>492</v>
      </c>
      <c r="B342" t="s">
        <v>452</v>
      </c>
      <c r="D342">
        <v>1</v>
      </c>
    </row>
    <row r="343" spans="1:4" x14ac:dyDescent="0.25">
      <c r="A343" t="s">
        <v>493</v>
      </c>
      <c r="B343" t="s">
        <v>452</v>
      </c>
      <c r="D343">
        <v>1</v>
      </c>
    </row>
    <row r="344" spans="1:4" x14ac:dyDescent="0.25">
      <c r="A344" t="s">
        <v>494</v>
      </c>
      <c r="B344" t="s">
        <v>452</v>
      </c>
      <c r="D344">
        <v>1</v>
      </c>
    </row>
    <row r="345" spans="1:4" x14ac:dyDescent="0.25">
      <c r="A345" t="s">
        <v>495</v>
      </c>
      <c r="B345" t="s">
        <v>452</v>
      </c>
      <c r="D345">
        <v>1</v>
      </c>
    </row>
    <row r="346" spans="1:4" x14ac:dyDescent="0.25">
      <c r="A346" t="s">
        <v>496</v>
      </c>
      <c r="B346" t="s">
        <v>452</v>
      </c>
      <c r="D346">
        <v>1</v>
      </c>
    </row>
    <row r="347" spans="1:4" x14ac:dyDescent="0.25">
      <c r="A347" t="s">
        <v>497</v>
      </c>
      <c r="B347" t="s">
        <v>452</v>
      </c>
      <c r="D347">
        <v>1</v>
      </c>
    </row>
    <row r="348" spans="1:4" x14ac:dyDescent="0.25">
      <c r="A348" t="s">
        <v>498</v>
      </c>
      <c r="B348" t="s">
        <v>452</v>
      </c>
      <c r="D348">
        <v>1</v>
      </c>
    </row>
    <row r="349" spans="1:4" x14ac:dyDescent="0.25">
      <c r="A349" t="s">
        <v>499</v>
      </c>
      <c r="B349" t="s">
        <v>452</v>
      </c>
      <c r="D349">
        <v>1</v>
      </c>
    </row>
    <row r="350" spans="1:4" x14ac:dyDescent="0.25">
      <c r="A350" t="s">
        <v>500</v>
      </c>
      <c r="B350" t="s">
        <v>452</v>
      </c>
      <c r="D350">
        <v>1</v>
      </c>
    </row>
    <row r="351" spans="1:4" x14ac:dyDescent="0.25">
      <c r="A351" t="s">
        <v>501</v>
      </c>
      <c r="B351" t="s">
        <v>452</v>
      </c>
      <c r="D351">
        <v>1</v>
      </c>
    </row>
    <row r="352" spans="1:4" x14ac:dyDescent="0.25">
      <c r="A352" t="s">
        <v>502</v>
      </c>
      <c r="B352" t="s">
        <v>452</v>
      </c>
      <c r="D352">
        <v>1</v>
      </c>
    </row>
    <row r="353" spans="1:4" x14ac:dyDescent="0.25">
      <c r="A353" t="s">
        <v>503</v>
      </c>
      <c r="B353" t="s">
        <v>452</v>
      </c>
      <c r="D353">
        <v>1</v>
      </c>
    </row>
    <row r="354" spans="1:4" x14ac:dyDescent="0.25">
      <c r="A354" t="s">
        <v>504</v>
      </c>
      <c r="B354" t="s">
        <v>452</v>
      </c>
      <c r="D354">
        <v>1</v>
      </c>
    </row>
    <row r="355" spans="1:4" x14ac:dyDescent="0.25">
      <c r="A355" t="s">
        <v>505</v>
      </c>
      <c r="B355" t="s">
        <v>452</v>
      </c>
      <c r="D355">
        <v>1</v>
      </c>
    </row>
    <row r="356" spans="1:4" x14ac:dyDescent="0.25">
      <c r="A356" t="s">
        <v>38</v>
      </c>
      <c r="B356" t="s">
        <v>452</v>
      </c>
      <c r="D356">
        <v>1</v>
      </c>
    </row>
    <row r="357" spans="1:4" x14ac:dyDescent="0.25">
      <c r="A357" t="s">
        <v>27</v>
      </c>
      <c r="B357" t="s">
        <v>452</v>
      </c>
      <c r="D357">
        <v>1</v>
      </c>
    </row>
    <row r="358" spans="1:4" x14ac:dyDescent="0.25">
      <c r="A358" t="s">
        <v>506</v>
      </c>
      <c r="B358" t="s">
        <v>452</v>
      </c>
      <c r="D358">
        <v>1</v>
      </c>
    </row>
    <row r="359" spans="1:4" x14ac:dyDescent="0.25">
      <c r="A359" t="s">
        <v>507</v>
      </c>
      <c r="B359" t="s">
        <v>452</v>
      </c>
      <c r="D359">
        <v>1</v>
      </c>
    </row>
    <row r="360" spans="1:4" x14ac:dyDescent="0.25">
      <c r="A360" t="s">
        <v>508</v>
      </c>
      <c r="B360" t="s">
        <v>452</v>
      </c>
      <c r="D360">
        <v>1</v>
      </c>
    </row>
    <row r="361" spans="1:4" x14ac:dyDescent="0.25">
      <c r="A361" t="s">
        <v>509</v>
      </c>
      <c r="B361" t="s">
        <v>452</v>
      </c>
      <c r="D361">
        <v>1</v>
      </c>
    </row>
    <row r="362" spans="1:4" x14ac:dyDescent="0.25">
      <c r="A362" t="s">
        <v>510</v>
      </c>
      <c r="B362" t="s">
        <v>452</v>
      </c>
      <c r="D362">
        <v>1</v>
      </c>
    </row>
    <row r="363" spans="1:4" x14ac:dyDescent="0.25">
      <c r="A363" t="s">
        <v>511</v>
      </c>
      <c r="B363" t="s">
        <v>452</v>
      </c>
      <c r="D363">
        <v>1</v>
      </c>
    </row>
    <row r="364" spans="1:4" x14ac:dyDescent="0.25">
      <c r="A364" t="s">
        <v>512</v>
      </c>
      <c r="B364" t="s">
        <v>452</v>
      </c>
      <c r="D364">
        <v>1</v>
      </c>
    </row>
    <row r="365" spans="1:4" x14ac:dyDescent="0.25">
      <c r="A365" t="s">
        <v>513</v>
      </c>
      <c r="B365" t="s">
        <v>452</v>
      </c>
      <c r="D365">
        <v>1</v>
      </c>
    </row>
    <row r="366" spans="1:4" x14ac:dyDescent="0.25">
      <c r="A366" t="s">
        <v>514</v>
      </c>
      <c r="B366" t="s">
        <v>452</v>
      </c>
      <c r="D366">
        <v>1</v>
      </c>
    </row>
    <row r="367" spans="1:4" x14ac:dyDescent="0.25">
      <c r="A367" t="s">
        <v>515</v>
      </c>
      <c r="B367" t="s">
        <v>452</v>
      </c>
      <c r="D367">
        <v>1</v>
      </c>
    </row>
    <row r="368" spans="1:4" x14ac:dyDescent="0.25">
      <c r="A368" t="s">
        <v>516</v>
      </c>
      <c r="B368" t="s">
        <v>452</v>
      </c>
      <c r="D368">
        <v>1</v>
      </c>
    </row>
    <row r="369" spans="1:4" x14ac:dyDescent="0.25">
      <c r="A369" t="s">
        <v>517</v>
      </c>
      <c r="B369" t="s">
        <v>452</v>
      </c>
      <c r="D369">
        <v>1</v>
      </c>
    </row>
    <row r="370" spans="1:4" x14ac:dyDescent="0.25">
      <c r="A370" t="s">
        <v>518</v>
      </c>
      <c r="B370" t="s">
        <v>452</v>
      </c>
      <c r="D370">
        <v>1</v>
      </c>
    </row>
    <row r="371" spans="1:4" x14ac:dyDescent="0.25">
      <c r="A371" t="s">
        <v>519</v>
      </c>
      <c r="B371" t="s">
        <v>452</v>
      </c>
      <c r="D371">
        <v>1</v>
      </c>
    </row>
    <row r="372" spans="1:4" x14ac:dyDescent="0.25">
      <c r="A372" t="s">
        <v>22</v>
      </c>
      <c r="B372" t="s">
        <v>452</v>
      </c>
      <c r="D372">
        <v>1</v>
      </c>
    </row>
    <row r="373" spans="1:4" x14ac:dyDescent="0.25">
      <c r="A373" t="s">
        <v>520</v>
      </c>
      <c r="B373" t="s">
        <v>452</v>
      </c>
      <c r="D373">
        <v>1</v>
      </c>
    </row>
    <row r="374" spans="1:4" x14ac:dyDescent="0.25">
      <c r="A374" t="s">
        <v>462</v>
      </c>
      <c r="B374" t="s">
        <v>452</v>
      </c>
      <c r="D374">
        <v>1</v>
      </c>
    </row>
    <row r="375" spans="1:4" x14ac:dyDescent="0.25">
      <c r="A375" t="s">
        <v>521</v>
      </c>
      <c r="B375" t="s">
        <v>452</v>
      </c>
      <c r="D375">
        <v>1</v>
      </c>
    </row>
    <row r="376" spans="1:4" x14ac:dyDescent="0.25">
      <c r="A376" t="s">
        <v>522</v>
      </c>
      <c r="B376" t="s">
        <v>452</v>
      </c>
      <c r="D376">
        <v>1</v>
      </c>
    </row>
    <row r="377" spans="1:4" x14ac:dyDescent="0.25">
      <c r="A377" t="s">
        <v>523</v>
      </c>
      <c r="B377" t="s">
        <v>452</v>
      </c>
      <c r="D377">
        <v>1</v>
      </c>
    </row>
    <row r="378" spans="1:4" x14ac:dyDescent="0.25">
      <c r="A378" t="s">
        <v>524</v>
      </c>
      <c r="B378" t="s">
        <v>452</v>
      </c>
      <c r="D378">
        <v>1</v>
      </c>
    </row>
    <row r="379" spans="1:4" x14ac:dyDescent="0.25">
      <c r="A379" t="s">
        <v>450</v>
      </c>
      <c r="B379" t="s">
        <v>452</v>
      </c>
      <c r="D379">
        <v>1</v>
      </c>
    </row>
    <row r="380" spans="1:4" x14ac:dyDescent="0.25">
      <c r="A380" t="s">
        <v>525</v>
      </c>
      <c r="B380" t="s">
        <v>452</v>
      </c>
      <c r="D380">
        <v>1</v>
      </c>
    </row>
    <row r="381" spans="1:4" x14ac:dyDescent="0.25">
      <c r="A381" t="s">
        <v>526</v>
      </c>
      <c r="B381" t="s">
        <v>452</v>
      </c>
      <c r="D381">
        <v>1</v>
      </c>
    </row>
    <row r="382" spans="1:4" x14ac:dyDescent="0.25">
      <c r="A382" t="s">
        <v>527</v>
      </c>
      <c r="B382" t="s">
        <v>452</v>
      </c>
      <c r="D382">
        <v>1</v>
      </c>
    </row>
    <row r="383" spans="1:4" x14ac:dyDescent="0.25">
      <c r="A383" t="s">
        <v>528</v>
      </c>
      <c r="B383" t="s">
        <v>452</v>
      </c>
      <c r="D383">
        <v>1</v>
      </c>
    </row>
    <row r="384" spans="1:4" x14ac:dyDescent="0.25">
      <c r="A384" t="s">
        <v>529</v>
      </c>
      <c r="B384" t="s">
        <v>452</v>
      </c>
      <c r="D384">
        <v>1</v>
      </c>
    </row>
    <row r="385" spans="1:4" x14ac:dyDescent="0.25">
      <c r="A385" t="s">
        <v>530</v>
      </c>
      <c r="B385" t="s">
        <v>452</v>
      </c>
      <c r="D385">
        <v>1</v>
      </c>
    </row>
    <row r="386" spans="1:4" x14ac:dyDescent="0.25">
      <c r="A386" t="s">
        <v>531</v>
      </c>
      <c r="B386" t="s">
        <v>452</v>
      </c>
      <c r="D386">
        <v>1</v>
      </c>
    </row>
    <row r="387" spans="1:4" x14ac:dyDescent="0.25">
      <c r="A387" t="s">
        <v>532</v>
      </c>
      <c r="B387" t="s">
        <v>452</v>
      </c>
      <c r="D387">
        <v>1</v>
      </c>
    </row>
    <row r="388" spans="1:4" x14ac:dyDescent="0.25">
      <c r="A388" t="s">
        <v>533</v>
      </c>
      <c r="B388" t="s">
        <v>452</v>
      </c>
      <c r="D388">
        <v>1</v>
      </c>
    </row>
    <row r="389" spans="1:4" x14ac:dyDescent="0.25">
      <c r="A389" t="s">
        <v>534</v>
      </c>
      <c r="B389" t="s">
        <v>452</v>
      </c>
      <c r="D389">
        <v>1</v>
      </c>
    </row>
    <row r="390" spans="1:4" x14ac:dyDescent="0.25">
      <c r="A390" t="s">
        <v>462</v>
      </c>
      <c r="B390" t="s">
        <v>452</v>
      </c>
      <c r="D390">
        <v>1</v>
      </c>
    </row>
    <row r="391" spans="1:4" x14ac:dyDescent="0.25">
      <c r="A391" t="s">
        <v>535</v>
      </c>
      <c r="B391" t="s">
        <v>452</v>
      </c>
      <c r="D391">
        <v>1</v>
      </c>
    </row>
    <row r="392" spans="1:4" x14ac:dyDescent="0.25">
      <c r="A392" t="s">
        <v>375</v>
      </c>
      <c r="B392" t="s">
        <v>452</v>
      </c>
      <c r="D392">
        <v>1</v>
      </c>
    </row>
    <row r="393" spans="1:4" x14ac:dyDescent="0.25">
      <c r="A393" t="s">
        <v>536</v>
      </c>
      <c r="B393" t="s">
        <v>452</v>
      </c>
      <c r="D393">
        <v>1</v>
      </c>
    </row>
    <row r="394" spans="1:4" x14ac:dyDescent="0.25">
      <c r="A394" t="s">
        <v>537</v>
      </c>
      <c r="B394" t="s">
        <v>452</v>
      </c>
      <c r="D394">
        <v>1</v>
      </c>
    </row>
    <row r="395" spans="1:4" x14ac:dyDescent="0.25">
      <c r="A395" t="s">
        <v>538</v>
      </c>
      <c r="B395" t="s">
        <v>452</v>
      </c>
      <c r="D395">
        <v>1</v>
      </c>
    </row>
    <row r="396" spans="1:4" x14ac:dyDescent="0.25">
      <c r="A396" t="s">
        <v>539</v>
      </c>
      <c r="B396" t="s">
        <v>452</v>
      </c>
      <c r="D396">
        <v>1</v>
      </c>
    </row>
    <row r="397" spans="1:4" x14ac:dyDescent="0.25">
      <c r="A397" t="s">
        <v>540</v>
      </c>
      <c r="B397" t="s">
        <v>452</v>
      </c>
      <c r="D397">
        <v>1</v>
      </c>
    </row>
    <row r="398" spans="1:4" x14ac:dyDescent="0.25">
      <c r="A398" t="s">
        <v>541</v>
      </c>
      <c r="B398" t="s">
        <v>452</v>
      </c>
      <c r="D398">
        <v>1</v>
      </c>
    </row>
    <row r="399" spans="1:4" x14ac:dyDescent="0.25">
      <c r="A399" t="s">
        <v>542</v>
      </c>
      <c r="B399" t="s">
        <v>452</v>
      </c>
      <c r="D399">
        <v>1</v>
      </c>
    </row>
    <row r="400" spans="1:4" x14ac:dyDescent="0.25">
      <c r="A400" t="s">
        <v>543</v>
      </c>
      <c r="B400" t="s">
        <v>452</v>
      </c>
      <c r="D400">
        <v>1</v>
      </c>
    </row>
    <row r="401" spans="1:4" x14ac:dyDescent="0.25">
      <c r="A401" t="s">
        <v>544</v>
      </c>
      <c r="B401" t="s">
        <v>452</v>
      </c>
      <c r="D401">
        <v>1</v>
      </c>
    </row>
    <row r="402" spans="1:4" x14ac:dyDescent="0.25">
      <c r="A402" t="s">
        <v>545</v>
      </c>
      <c r="B402" t="s">
        <v>452</v>
      </c>
      <c r="D402">
        <v>1</v>
      </c>
    </row>
    <row r="403" spans="1:4" x14ac:dyDescent="0.25">
      <c r="A403" t="s">
        <v>546</v>
      </c>
      <c r="B403" t="s">
        <v>452</v>
      </c>
      <c r="D403">
        <v>1</v>
      </c>
    </row>
    <row r="404" spans="1:4" x14ac:dyDescent="0.25">
      <c r="A404" t="s">
        <v>547</v>
      </c>
      <c r="B404" t="s">
        <v>452</v>
      </c>
      <c r="D404">
        <v>1</v>
      </c>
    </row>
    <row r="405" spans="1:4" x14ac:dyDescent="0.25">
      <c r="A405" t="s">
        <v>548</v>
      </c>
      <c r="B405" t="s">
        <v>452</v>
      </c>
      <c r="D405">
        <v>1</v>
      </c>
    </row>
    <row r="406" spans="1:4" x14ac:dyDescent="0.25">
      <c r="A406" t="s">
        <v>549</v>
      </c>
      <c r="B406" t="s">
        <v>452</v>
      </c>
      <c r="D406">
        <v>1</v>
      </c>
    </row>
    <row r="407" spans="1:4" x14ac:dyDescent="0.25">
      <c r="A407" t="s">
        <v>550</v>
      </c>
      <c r="B407" t="s">
        <v>452</v>
      </c>
      <c r="D407">
        <v>1</v>
      </c>
    </row>
    <row r="408" spans="1:4" x14ac:dyDescent="0.25">
      <c r="A408" t="s">
        <v>551</v>
      </c>
      <c r="B408" t="s">
        <v>452</v>
      </c>
      <c r="D408">
        <v>1</v>
      </c>
    </row>
    <row r="409" spans="1:4" x14ac:dyDescent="0.25">
      <c r="A409" t="s">
        <v>552</v>
      </c>
      <c r="B409" t="s">
        <v>452</v>
      </c>
      <c r="D409">
        <v>1</v>
      </c>
    </row>
    <row r="410" spans="1:4" x14ac:dyDescent="0.25">
      <c r="A410" t="s">
        <v>553</v>
      </c>
      <c r="B410" t="s">
        <v>452</v>
      </c>
      <c r="D410">
        <v>1</v>
      </c>
    </row>
    <row r="411" spans="1:4" x14ac:dyDescent="0.25">
      <c r="A411" t="s">
        <v>554</v>
      </c>
      <c r="B411" t="s">
        <v>452</v>
      </c>
      <c r="D411">
        <v>1</v>
      </c>
    </row>
    <row r="412" spans="1:4" x14ac:dyDescent="0.25">
      <c r="A412" t="s">
        <v>555</v>
      </c>
      <c r="B412" t="s">
        <v>452</v>
      </c>
      <c r="D412">
        <v>1</v>
      </c>
    </row>
    <row r="413" spans="1:4" x14ac:dyDescent="0.25">
      <c r="A413" t="s">
        <v>556</v>
      </c>
      <c r="B413" t="s">
        <v>452</v>
      </c>
      <c r="D413">
        <v>1</v>
      </c>
    </row>
    <row r="414" spans="1:4" x14ac:dyDescent="0.25">
      <c r="A414" t="s">
        <v>557</v>
      </c>
      <c r="B414" t="s">
        <v>452</v>
      </c>
      <c r="D414">
        <v>1</v>
      </c>
    </row>
    <row r="415" spans="1:4" x14ac:dyDescent="0.25">
      <c r="A415" t="s">
        <v>558</v>
      </c>
      <c r="B415" t="s">
        <v>452</v>
      </c>
      <c r="D415">
        <v>1</v>
      </c>
    </row>
    <row r="416" spans="1:4" x14ac:dyDescent="0.25">
      <c r="A416" t="s">
        <v>559</v>
      </c>
      <c r="B416" t="s">
        <v>452</v>
      </c>
      <c r="D416">
        <v>1</v>
      </c>
    </row>
    <row r="417" spans="1:4" x14ac:dyDescent="0.25">
      <c r="A417" t="s">
        <v>560</v>
      </c>
      <c r="B417" t="s">
        <v>452</v>
      </c>
      <c r="D417">
        <v>1</v>
      </c>
    </row>
    <row r="418" spans="1:4" x14ac:dyDescent="0.25">
      <c r="A418" t="s">
        <v>561</v>
      </c>
      <c r="B418" t="s">
        <v>452</v>
      </c>
      <c r="D418">
        <v>1</v>
      </c>
    </row>
    <row r="419" spans="1:4" x14ac:dyDescent="0.25">
      <c r="A419" t="s">
        <v>562</v>
      </c>
      <c r="B419" t="s">
        <v>452</v>
      </c>
      <c r="D419">
        <v>1</v>
      </c>
    </row>
    <row r="420" spans="1:4" x14ac:dyDescent="0.25">
      <c r="A420" t="s">
        <v>563</v>
      </c>
      <c r="B420" t="s">
        <v>452</v>
      </c>
      <c r="D420">
        <v>1</v>
      </c>
    </row>
    <row r="421" spans="1:4" x14ac:dyDescent="0.25">
      <c r="A421" t="s">
        <v>564</v>
      </c>
      <c r="B421" t="s">
        <v>452</v>
      </c>
      <c r="D421">
        <v>1</v>
      </c>
    </row>
    <row r="422" spans="1:4" x14ac:dyDescent="0.25">
      <c r="A422" t="s">
        <v>565</v>
      </c>
      <c r="B422" t="s">
        <v>452</v>
      </c>
      <c r="D422">
        <v>1</v>
      </c>
    </row>
    <row r="423" spans="1:4" x14ac:dyDescent="0.25">
      <c r="A423" t="s">
        <v>566</v>
      </c>
      <c r="B423" t="s">
        <v>452</v>
      </c>
      <c r="D423">
        <v>1</v>
      </c>
    </row>
    <row r="424" spans="1:4" x14ac:dyDescent="0.25">
      <c r="A424" t="s">
        <v>567</v>
      </c>
      <c r="B424" t="s">
        <v>452</v>
      </c>
      <c r="D424">
        <v>1</v>
      </c>
    </row>
    <row r="425" spans="1:4" x14ac:dyDescent="0.25">
      <c r="A425" t="s">
        <v>568</v>
      </c>
      <c r="B425" t="s">
        <v>452</v>
      </c>
      <c r="D425">
        <v>1</v>
      </c>
    </row>
    <row r="426" spans="1:4" x14ac:dyDescent="0.25">
      <c r="A426" t="s">
        <v>569</v>
      </c>
      <c r="B426" t="s">
        <v>452</v>
      </c>
      <c r="D426">
        <v>1</v>
      </c>
    </row>
    <row r="427" spans="1:4" x14ac:dyDescent="0.25">
      <c r="A427" t="s">
        <v>570</v>
      </c>
      <c r="B427" t="s">
        <v>452</v>
      </c>
      <c r="D427">
        <v>1</v>
      </c>
    </row>
    <row r="428" spans="1:4" x14ac:dyDescent="0.25">
      <c r="A428" t="s">
        <v>23</v>
      </c>
      <c r="B428" t="s">
        <v>452</v>
      </c>
      <c r="D428">
        <v>1</v>
      </c>
    </row>
    <row r="429" spans="1:4" x14ac:dyDescent="0.25">
      <c r="A429" t="s">
        <v>31</v>
      </c>
      <c r="B429" t="s">
        <v>452</v>
      </c>
      <c r="D429">
        <v>1</v>
      </c>
    </row>
    <row r="430" spans="1:4" x14ac:dyDescent="0.25">
      <c r="A430" t="s">
        <v>571</v>
      </c>
      <c r="B430" t="s">
        <v>452</v>
      </c>
      <c r="D430">
        <v>1</v>
      </c>
    </row>
    <row r="431" spans="1:4" x14ac:dyDescent="0.25">
      <c r="A431" t="s">
        <v>572</v>
      </c>
      <c r="B431" t="s">
        <v>452</v>
      </c>
      <c r="D431">
        <v>1</v>
      </c>
    </row>
    <row r="432" spans="1:4" x14ac:dyDescent="0.25">
      <c r="A432" t="s">
        <v>573</v>
      </c>
      <c r="B432" t="s">
        <v>452</v>
      </c>
      <c r="D432">
        <v>1</v>
      </c>
    </row>
    <row r="433" spans="1:4" x14ac:dyDescent="0.25">
      <c r="A433" t="s">
        <v>574</v>
      </c>
      <c r="B433" t="s">
        <v>452</v>
      </c>
      <c r="D433">
        <v>1</v>
      </c>
    </row>
    <row r="434" spans="1:4" x14ac:dyDescent="0.25">
      <c r="A434" t="s">
        <v>575</v>
      </c>
      <c r="B434" t="s">
        <v>452</v>
      </c>
      <c r="D434">
        <v>1</v>
      </c>
    </row>
    <row r="435" spans="1:4" x14ac:dyDescent="0.25">
      <c r="A435" t="s">
        <v>576</v>
      </c>
      <c r="B435" t="s">
        <v>452</v>
      </c>
      <c r="D435">
        <v>1</v>
      </c>
    </row>
    <row r="436" spans="1:4" x14ac:dyDescent="0.25">
      <c r="A436" t="s">
        <v>577</v>
      </c>
      <c r="B436" t="s">
        <v>452</v>
      </c>
      <c r="D436">
        <v>1</v>
      </c>
    </row>
    <row r="437" spans="1:4" x14ac:dyDescent="0.25">
      <c r="A437" t="s">
        <v>578</v>
      </c>
      <c r="B437" t="s">
        <v>452</v>
      </c>
      <c r="D437">
        <v>1</v>
      </c>
    </row>
    <row r="438" spans="1:4" x14ac:dyDescent="0.25">
      <c r="A438" t="s">
        <v>579</v>
      </c>
      <c r="B438" t="s">
        <v>452</v>
      </c>
      <c r="D438">
        <v>1</v>
      </c>
    </row>
    <row r="439" spans="1:4" x14ac:dyDescent="0.25">
      <c r="A439" t="s">
        <v>580</v>
      </c>
      <c r="B439" t="s">
        <v>452</v>
      </c>
      <c r="D439">
        <v>1</v>
      </c>
    </row>
    <row r="440" spans="1:4" x14ac:dyDescent="0.25">
      <c r="A440" t="s">
        <v>581</v>
      </c>
      <c r="B440" t="s">
        <v>452</v>
      </c>
      <c r="D440">
        <v>1</v>
      </c>
    </row>
    <row r="441" spans="1:4" x14ac:dyDescent="0.25">
      <c r="A441" t="s">
        <v>582</v>
      </c>
      <c r="B441" t="s">
        <v>452</v>
      </c>
      <c r="D441">
        <v>1</v>
      </c>
    </row>
    <row r="442" spans="1:4" x14ac:dyDescent="0.25">
      <c r="A442" t="s">
        <v>583</v>
      </c>
      <c r="B442" t="s">
        <v>452</v>
      </c>
      <c r="D442">
        <v>1</v>
      </c>
    </row>
    <row r="443" spans="1:4" x14ac:dyDescent="0.25">
      <c r="A443" t="s">
        <v>584</v>
      </c>
      <c r="B443" t="s">
        <v>452</v>
      </c>
      <c r="D443">
        <v>1</v>
      </c>
    </row>
    <row r="444" spans="1:4" x14ac:dyDescent="0.25">
      <c r="A444" t="s">
        <v>585</v>
      </c>
      <c r="B444" t="s">
        <v>452</v>
      </c>
      <c r="D444">
        <v>1</v>
      </c>
    </row>
    <row r="445" spans="1:4" x14ac:dyDescent="0.25">
      <c r="A445" t="s">
        <v>586</v>
      </c>
      <c r="B445" t="s">
        <v>452</v>
      </c>
      <c r="D445">
        <v>1</v>
      </c>
    </row>
    <row r="446" spans="1:4" x14ac:dyDescent="0.25">
      <c r="A446" t="s">
        <v>587</v>
      </c>
      <c r="B446" t="s">
        <v>452</v>
      </c>
      <c r="D446">
        <v>1</v>
      </c>
    </row>
    <row r="447" spans="1:4" x14ac:dyDescent="0.25">
      <c r="A447" t="s">
        <v>588</v>
      </c>
      <c r="B447" t="s">
        <v>452</v>
      </c>
      <c r="D447">
        <v>1</v>
      </c>
    </row>
    <row r="448" spans="1:4" x14ac:dyDescent="0.25">
      <c r="A448" t="s">
        <v>589</v>
      </c>
      <c r="B448" t="s">
        <v>452</v>
      </c>
      <c r="D448">
        <v>1</v>
      </c>
    </row>
    <row r="449" spans="1:4" x14ac:dyDescent="0.25">
      <c r="A449" t="s">
        <v>590</v>
      </c>
      <c r="B449" t="s">
        <v>452</v>
      </c>
      <c r="D449">
        <v>1</v>
      </c>
    </row>
    <row r="450" spans="1:4" x14ac:dyDescent="0.25">
      <c r="A450" t="s">
        <v>591</v>
      </c>
      <c r="B450" t="s">
        <v>452</v>
      </c>
      <c r="D450">
        <v>1</v>
      </c>
    </row>
    <row r="451" spans="1:4" x14ac:dyDescent="0.25">
      <c r="A451" t="s">
        <v>592</v>
      </c>
      <c r="B451" t="s">
        <v>452</v>
      </c>
      <c r="D451">
        <v>1</v>
      </c>
    </row>
    <row r="452" spans="1:4" x14ac:dyDescent="0.25">
      <c r="A452" t="s">
        <v>593</v>
      </c>
      <c r="B452" t="s">
        <v>452</v>
      </c>
      <c r="D452">
        <v>1</v>
      </c>
    </row>
    <row r="453" spans="1:4" x14ac:dyDescent="0.25">
      <c r="A453" t="s">
        <v>44</v>
      </c>
      <c r="B453" t="s">
        <v>452</v>
      </c>
      <c r="D453">
        <v>1</v>
      </c>
    </row>
    <row r="454" spans="1:4" x14ac:dyDescent="0.25">
      <c r="A454" t="s">
        <v>594</v>
      </c>
      <c r="B454" t="s">
        <v>452</v>
      </c>
      <c r="D454">
        <v>1</v>
      </c>
    </row>
    <row r="455" spans="1:4" x14ac:dyDescent="0.25">
      <c r="A455" t="s">
        <v>595</v>
      </c>
      <c r="B455" t="s">
        <v>452</v>
      </c>
      <c r="D455">
        <v>1</v>
      </c>
    </row>
    <row r="456" spans="1:4" x14ac:dyDescent="0.25">
      <c r="A456" t="s">
        <v>26</v>
      </c>
      <c r="B456" t="s">
        <v>452</v>
      </c>
      <c r="D456">
        <v>1</v>
      </c>
    </row>
    <row r="457" spans="1:4" x14ac:dyDescent="0.25">
      <c r="A457" t="s">
        <v>596</v>
      </c>
      <c r="B457" t="s">
        <v>452</v>
      </c>
      <c r="D457">
        <v>1</v>
      </c>
    </row>
    <row r="458" spans="1:4" x14ac:dyDescent="0.25">
      <c r="A458" t="s">
        <v>597</v>
      </c>
      <c r="B458" t="s">
        <v>452</v>
      </c>
      <c r="D458">
        <v>1</v>
      </c>
    </row>
    <row r="459" spans="1:4" x14ac:dyDescent="0.25">
      <c r="A459" t="s">
        <v>597</v>
      </c>
      <c r="B459" t="s">
        <v>452</v>
      </c>
      <c r="D459">
        <v>1</v>
      </c>
    </row>
    <row r="460" spans="1:4" x14ac:dyDescent="0.25">
      <c r="A460" t="s">
        <v>597</v>
      </c>
      <c r="B460" t="s">
        <v>452</v>
      </c>
      <c r="D460">
        <v>1</v>
      </c>
    </row>
    <row r="461" spans="1:4" x14ac:dyDescent="0.25">
      <c r="A461" t="s">
        <v>598</v>
      </c>
      <c r="B461" t="s">
        <v>452</v>
      </c>
      <c r="D461">
        <v>1</v>
      </c>
    </row>
    <row r="462" spans="1:4" x14ac:dyDescent="0.25">
      <c r="A462" t="s">
        <v>599</v>
      </c>
      <c r="B462" t="s">
        <v>452</v>
      </c>
      <c r="D462">
        <v>1</v>
      </c>
    </row>
    <row r="463" spans="1:4" x14ac:dyDescent="0.25">
      <c r="A463" t="s">
        <v>600</v>
      </c>
      <c r="B463" t="s">
        <v>452</v>
      </c>
      <c r="D463">
        <v>1</v>
      </c>
    </row>
    <row r="464" spans="1:4" x14ac:dyDescent="0.25">
      <c r="A464" t="s">
        <v>601</v>
      </c>
      <c r="B464" t="s">
        <v>601</v>
      </c>
      <c r="D464">
        <v>1</v>
      </c>
    </row>
    <row r="465" spans="1:4" x14ac:dyDescent="0.25">
      <c r="A465" t="s">
        <v>601</v>
      </c>
      <c r="B465" t="s">
        <v>601</v>
      </c>
      <c r="D465">
        <v>1</v>
      </c>
    </row>
    <row r="466" spans="1:4" x14ac:dyDescent="0.25">
      <c r="A466" t="s">
        <v>601</v>
      </c>
      <c r="B466" t="s">
        <v>601</v>
      </c>
      <c r="D466">
        <v>1</v>
      </c>
    </row>
    <row r="467" spans="1:4" x14ac:dyDescent="0.25">
      <c r="A467" t="s">
        <v>601</v>
      </c>
      <c r="B467" t="s">
        <v>601</v>
      </c>
      <c r="D467">
        <v>1</v>
      </c>
    </row>
    <row r="468" spans="1:4" x14ac:dyDescent="0.25">
      <c r="A468" t="s">
        <v>30</v>
      </c>
      <c r="B468" t="s">
        <v>601</v>
      </c>
      <c r="D468">
        <v>1</v>
      </c>
    </row>
    <row r="469" spans="1:4" x14ac:dyDescent="0.25">
      <c r="A469" t="s">
        <v>602</v>
      </c>
      <c r="B469" t="s">
        <v>601</v>
      </c>
      <c r="D469">
        <v>1</v>
      </c>
    </row>
    <row r="470" spans="1:4" x14ac:dyDescent="0.25">
      <c r="A470" t="s">
        <v>603</v>
      </c>
      <c r="B470" t="s">
        <v>601</v>
      </c>
      <c r="D470">
        <v>1</v>
      </c>
    </row>
    <row r="471" spans="1:4" x14ac:dyDescent="0.25">
      <c r="A471" t="s">
        <v>604</v>
      </c>
      <c r="B471" t="s">
        <v>601</v>
      </c>
      <c r="D471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6"/>
  <sheetViews>
    <sheetView workbookViewId="0">
      <selection activeCell="E2" sqref="E2"/>
    </sheetView>
  </sheetViews>
  <sheetFormatPr baseColWidth="10" defaultRowHeight="15" x14ac:dyDescent="0.25"/>
  <cols>
    <col min="1" max="1" width="17.140625" bestFit="1" customWidth="1"/>
    <col min="2" max="2" width="40.140625" bestFit="1" customWidth="1"/>
    <col min="5" max="5" width="11.42578125" style="5"/>
    <col min="6" max="6" width="12.5703125" bestFit="1" customWidth="1"/>
    <col min="7" max="7" width="17" bestFit="1" customWidth="1"/>
  </cols>
  <sheetData>
    <row r="1" spans="1:7" x14ac:dyDescent="0.25">
      <c r="A1" t="s">
        <v>51</v>
      </c>
      <c r="B1" s="4">
        <v>43435</v>
      </c>
    </row>
    <row r="4" spans="1:7" x14ac:dyDescent="0.25">
      <c r="A4" t="s">
        <v>15</v>
      </c>
      <c r="B4" t="s">
        <v>16</v>
      </c>
      <c r="C4" t="s">
        <v>17</v>
      </c>
      <c r="D4" t="s">
        <v>18</v>
      </c>
      <c r="E4" s="5" t="s">
        <v>50</v>
      </c>
      <c r="F4" t="s">
        <v>163</v>
      </c>
      <c r="G4" t="s">
        <v>164</v>
      </c>
    </row>
    <row r="5" spans="1:7" x14ac:dyDescent="0.25">
      <c r="A5" s="4">
        <v>43405</v>
      </c>
      <c r="B5" t="s">
        <v>30</v>
      </c>
      <c r="C5" s="1">
        <v>37.46</v>
      </c>
      <c r="E5" s="5">
        <f>VLOOKUP($B$1,Tabla1[],3,0)/VLOOKUP(Tabla2[[#This Row],[PERIODO]],Tabla1[],3,0)</f>
        <v>1.0256982344571439</v>
      </c>
      <c r="F5" s="6">
        <f>+Tabla2[[#This Row],[DEBE]]*Tabla2[[#This Row],[Coficiente]]</f>
        <v>38.422655862764614</v>
      </c>
      <c r="G5" s="6">
        <f>+Tabla2[[#This Row],[HABER]]*Tabla2[[#This Row],[Coficiente]]</f>
        <v>0</v>
      </c>
    </row>
    <row r="6" spans="1:7" x14ac:dyDescent="0.25">
      <c r="A6" s="4">
        <v>43405</v>
      </c>
      <c r="B6" t="s">
        <v>30</v>
      </c>
      <c r="D6" s="1">
        <v>37.46</v>
      </c>
      <c r="E6" s="5">
        <f>VLOOKUP($B$1,Tabla1[],3,0)/VLOOKUP(Tabla2[[#This Row],[PERIODO]],Tabla1[],3,0)</f>
        <v>1.0256982344571439</v>
      </c>
      <c r="F6" s="6">
        <f>+Tabla2[[#This Row],[DEBE]]*Tabla2[[#This Row],[Coficiente]]</f>
        <v>0</v>
      </c>
      <c r="G6" s="6">
        <f>+Tabla2[[#This Row],[HABER]]*Tabla2[[#This Row],[Coficiente]]</f>
        <v>38.422655862764614</v>
      </c>
    </row>
    <row r="7" spans="1:7" x14ac:dyDescent="0.25">
      <c r="A7" s="4">
        <v>43435</v>
      </c>
      <c r="B7" t="s">
        <v>35</v>
      </c>
      <c r="C7" s="1">
        <v>19244.7</v>
      </c>
      <c r="E7" s="5">
        <f>VLOOKUP($B$1,Tabla1[],3,0)/VLOOKUP(Tabla2[[#This Row],[PERIODO]],Tabla1[],3,0)</f>
        <v>1</v>
      </c>
      <c r="F7" s="6">
        <f>+Tabla2[[#This Row],[DEBE]]*Tabla2[[#This Row],[Coficiente]]</f>
        <v>19244.7</v>
      </c>
      <c r="G7" s="6">
        <f>+Tabla2[[#This Row],[HABER]]*Tabla2[[#This Row],[Coficiente]]</f>
        <v>0</v>
      </c>
    </row>
    <row r="8" spans="1:7" x14ac:dyDescent="0.25">
      <c r="A8" s="4">
        <v>43344</v>
      </c>
      <c r="B8" t="s">
        <v>19</v>
      </c>
      <c r="C8" s="1">
        <v>21400</v>
      </c>
      <c r="E8" s="5">
        <f>VLOOKUP($B$1,Tabla1[],3,0)/VLOOKUP(Tabla2[[#This Row],[PERIODO]],Tabla1[],3,0)</f>
        <v>1.1150877248192459</v>
      </c>
      <c r="F8" s="6">
        <f>+Tabla2[[#This Row],[DEBE]]*Tabla2[[#This Row],[Coficiente]]</f>
        <v>23862.877311131862</v>
      </c>
      <c r="G8" s="6">
        <f>+Tabla2[[#This Row],[HABER]]*Tabla2[[#This Row],[Coficiente]]</f>
        <v>0</v>
      </c>
    </row>
    <row r="9" spans="1:7" x14ac:dyDescent="0.25">
      <c r="A9" s="4">
        <v>43435</v>
      </c>
      <c r="B9" t="s">
        <v>19</v>
      </c>
      <c r="D9" s="1">
        <v>21400</v>
      </c>
      <c r="E9" s="5">
        <f>VLOOKUP($B$1,Tabla1[],3,0)/VLOOKUP(Tabla2[[#This Row],[PERIODO]],Tabla1[],3,0)</f>
        <v>1</v>
      </c>
      <c r="F9" s="6">
        <f>+Tabla2[[#This Row],[DEBE]]*Tabla2[[#This Row],[Coficiente]]</f>
        <v>0</v>
      </c>
      <c r="G9" s="6">
        <f>+Tabla2[[#This Row],[HABER]]*Tabla2[[#This Row],[Coficiente]]</f>
        <v>21400</v>
      </c>
    </row>
    <row r="10" spans="1:7" x14ac:dyDescent="0.25">
      <c r="A10" s="4">
        <v>43344</v>
      </c>
      <c r="B10" t="s">
        <v>20</v>
      </c>
      <c r="D10" s="1">
        <v>21400</v>
      </c>
      <c r="E10" s="5">
        <f>VLOOKUP($B$1,Tabla1[],3,0)/VLOOKUP(Tabla2[[#This Row],[PERIODO]],Tabla1[],3,0)</f>
        <v>1.1150877248192459</v>
      </c>
      <c r="F10" s="6">
        <f>+Tabla2[[#This Row],[DEBE]]*Tabla2[[#This Row],[Coficiente]]</f>
        <v>0</v>
      </c>
      <c r="G10" s="6">
        <f>+Tabla2[[#This Row],[HABER]]*Tabla2[[#This Row],[Coficiente]]</f>
        <v>23862.877311131862</v>
      </c>
    </row>
    <row r="11" spans="1:7" x14ac:dyDescent="0.25">
      <c r="A11" s="4">
        <v>43435</v>
      </c>
      <c r="B11" t="s">
        <v>37</v>
      </c>
      <c r="D11" s="1">
        <v>21367.51</v>
      </c>
      <c r="E11" s="5">
        <f>VLOOKUP($B$1,Tabla1[],3,0)/VLOOKUP(Tabla2[[#This Row],[PERIODO]],Tabla1[],3,0)</f>
        <v>1</v>
      </c>
      <c r="F11" s="6">
        <f>+Tabla2[[#This Row],[DEBE]]*Tabla2[[#This Row],[Coficiente]]</f>
        <v>0</v>
      </c>
      <c r="G11" s="6">
        <f>+Tabla2[[#This Row],[HABER]]*Tabla2[[#This Row],[Coficiente]]</f>
        <v>21367.51</v>
      </c>
    </row>
    <row r="12" spans="1:7" x14ac:dyDescent="0.25">
      <c r="A12" s="4">
        <v>43435</v>
      </c>
      <c r="B12" t="s">
        <v>37</v>
      </c>
      <c r="C12" s="1">
        <v>48556.959999999999</v>
      </c>
      <c r="E12" s="5">
        <f>VLOOKUP($B$1,Tabla1[],3,0)/VLOOKUP(Tabla2[[#This Row],[PERIODO]],Tabla1[],3,0)</f>
        <v>1</v>
      </c>
      <c r="F12" s="6">
        <f>+Tabla2[[#This Row],[DEBE]]*Tabla2[[#This Row],[Coficiente]]</f>
        <v>48556.959999999999</v>
      </c>
      <c r="G12" s="6">
        <f>+Tabla2[[#This Row],[HABER]]*Tabla2[[#This Row],[Coficiente]]</f>
        <v>0</v>
      </c>
    </row>
    <row r="13" spans="1:7" x14ac:dyDescent="0.25">
      <c r="A13" s="4">
        <v>43435</v>
      </c>
      <c r="B13" t="s">
        <v>37</v>
      </c>
      <c r="D13" s="1">
        <v>26521.439999999999</v>
      </c>
      <c r="E13" s="5">
        <f>VLOOKUP($B$1,Tabla1[],3,0)/VLOOKUP(Tabla2[[#This Row],[PERIODO]],Tabla1[],3,0)</f>
        <v>1</v>
      </c>
      <c r="F13" s="6">
        <f>+Tabla2[[#This Row],[DEBE]]*Tabla2[[#This Row],[Coficiente]]</f>
        <v>0</v>
      </c>
      <c r="G13" s="6">
        <f>+Tabla2[[#This Row],[HABER]]*Tabla2[[#This Row],[Coficiente]]</f>
        <v>26521.439999999999</v>
      </c>
    </row>
    <row r="14" spans="1:7" x14ac:dyDescent="0.25">
      <c r="A14" s="4">
        <v>43435</v>
      </c>
      <c r="B14" t="s">
        <v>37</v>
      </c>
      <c r="D14" s="1">
        <v>668.01</v>
      </c>
      <c r="E14" s="5">
        <f>VLOOKUP($B$1,Tabla1[],3,0)/VLOOKUP(Tabla2[[#This Row],[PERIODO]],Tabla1[],3,0)</f>
        <v>1</v>
      </c>
      <c r="F14" s="6">
        <f>+Tabla2[[#This Row],[DEBE]]*Tabla2[[#This Row],[Coficiente]]</f>
        <v>0</v>
      </c>
      <c r="G14" s="6">
        <f>+Tabla2[[#This Row],[HABER]]*Tabla2[[#This Row],[Coficiente]]</f>
        <v>668.01</v>
      </c>
    </row>
    <row r="15" spans="1:7" x14ac:dyDescent="0.25">
      <c r="A15" s="4">
        <v>43405</v>
      </c>
      <c r="B15" t="s">
        <v>22</v>
      </c>
      <c r="D15" s="1">
        <v>0.03</v>
      </c>
      <c r="E15" s="5">
        <f>VLOOKUP($B$1,Tabla1[],3,0)/VLOOKUP(Tabla2[[#This Row],[PERIODO]],Tabla1[],3,0)</f>
        <v>1.0256982344571439</v>
      </c>
      <c r="F15" s="6">
        <f>+Tabla2[[#This Row],[DEBE]]*Tabla2[[#This Row],[Coficiente]]</f>
        <v>0</v>
      </c>
      <c r="G15" s="6">
        <f>+Tabla2[[#This Row],[HABER]]*Tabla2[[#This Row],[Coficiente]]</f>
        <v>3.0770947033714316E-2</v>
      </c>
    </row>
    <row r="16" spans="1:7" x14ac:dyDescent="0.25">
      <c r="A16" s="4">
        <v>43405</v>
      </c>
      <c r="B16" t="s">
        <v>22</v>
      </c>
      <c r="C16" s="1">
        <v>96665.35</v>
      </c>
      <c r="E16" s="5">
        <f>VLOOKUP($B$1,Tabla1[],3,0)/VLOOKUP(Tabla2[[#This Row],[PERIODO]],Tabla1[],3,0)</f>
        <v>1.0256982344571439</v>
      </c>
      <c r="F16" s="6">
        <f>+Tabla2[[#This Row],[DEBE]]*Tabla2[[#This Row],[Coficiente]]</f>
        <v>99149.478828181876</v>
      </c>
      <c r="G16" s="6">
        <f>+Tabla2[[#This Row],[HABER]]*Tabla2[[#This Row],[Coficiente]]</f>
        <v>0</v>
      </c>
    </row>
    <row r="17" spans="1:7" x14ac:dyDescent="0.25">
      <c r="A17" s="4">
        <v>43405</v>
      </c>
      <c r="B17" t="s">
        <v>22</v>
      </c>
      <c r="D17" s="1">
        <v>108616.79</v>
      </c>
      <c r="E17" s="5">
        <f>VLOOKUP($B$1,Tabla1[],3,0)/VLOOKUP(Tabla2[[#This Row],[PERIODO]],Tabla1[],3,0)</f>
        <v>1.0256982344571439</v>
      </c>
      <c r="F17" s="6">
        <f>+Tabla2[[#This Row],[DEBE]]*Tabla2[[#This Row],[Coficiente]]</f>
        <v>0</v>
      </c>
      <c r="G17" s="6">
        <f>+Tabla2[[#This Row],[HABER]]*Tabla2[[#This Row],[Coficiente]]</f>
        <v>111408.04973540235</v>
      </c>
    </row>
    <row r="18" spans="1:7" x14ac:dyDescent="0.25">
      <c r="A18" s="4">
        <v>43405</v>
      </c>
      <c r="B18" t="s">
        <v>22</v>
      </c>
      <c r="C18" s="1">
        <v>37.46</v>
      </c>
      <c r="E18" s="5">
        <f>VLOOKUP($B$1,Tabla1[],3,0)/VLOOKUP(Tabla2[[#This Row],[PERIODO]],Tabla1[],3,0)</f>
        <v>1.0256982344571439</v>
      </c>
      <c r="F18" s="6">
        <f>+Tabla2[[#This Row],[DEBE]]*Tabla2[[#This Row],[Coficiente]]</f>
        <v>38.422655862764614</v>
      </c>
      <c r="G18" s="6">
        <f>+Tabla2[[#This Row],[HABER]]*Tabla2[[#This Row],[Coficiente]]</f>
        <v>0</v>
      </c>
    </row>
    <row r="19" spans="1:7" x14ac:dyDescent="0.25">
      <c r="A19" s="4">
        <v>43435</v>
      </c>
      <c r="B19" t="s">
        <v>22</v>
      </c>
      <c r="C19" s="1">
        <v>0.02</v>
      </c>
      <c r="E19" s="5">
        <f>VLOOKUP($B$1,Tabla1[],3,0)/VLOOKUP(Tabla2[[#This Row],[PERIODO]],Tabla1[],3,0)</f>
        <v>1</v>
      </c>
      <c r="F19" s="6">
        <f>+Tabla2[[#This Row],[DEBE]]*Tabla2[[#This Row],[Coficiente]]</f>
        <v>0.02</v>
      </c>
      <c r="G19" s="6">
        <f>+Tabla2[[#This Row],[HABER]]*Tabla2[[#This Row],[Coficiente]]</f>
        <v>0</v>
      </c>
    </row>
    <row r="20" spans="1:7" x14ac:dyDescent="0.25">
      <c r="A20" s="4">
        <v>43435</v>
      </c>
      <c r="B20" t="s">
        <v>22</v>
      </c>
      <c r="C20" s="1">
        <v>85065.600000000006</v>
      </c>
      <c r="E20" s="5">
        <f>VLOOKUP($B$1,Tabla1[],3,0)/VLOOKUP(Tabla2[[#This Row],[PERIODO]],Tabla1[],3,0)</f>
        <v>1</v>
      </c>
      <c r="F20" s="6">
        <f>+Tabla2[[#This Row],[DEBE]]*Tabla2[[#This Row],[Coficiente]]</f>
        <v>85065.600000000006</v>
      </c>
      <c r="G20" s="6">
        <f>+Tabla2[[#This Row],[HABER]]*Tabla2[[#This Row],[Coficiente]]</f>
        <v>0</v>
      </c>
    </row>
    <row r="21" spans="1:7" x14ac:dyDescent="0.25">
      <c r="A21" s="4">
        <v>43435</v>
      </c>
      <c r="B21" t="s">
        <v>22</v>
      </c>
      <c r="D21" s="1">
        <v>124197</v>
      </c>
      <c r="E21" s="5">
        <f>VLOOKUP($B$1,Tabla1[],3,0)/VLOOKUP(Tabla2[[#This Row],[PERIODO]],Tabla1[],3,0)</f>
        <v>1</v>
      </c>
      <c r="F21" s="6">
        <f>+Tabla2[[#This Row],[DEBE]]*Tabla2[[#This Row],[Coficiente]]</f>
        <v>0</v>
      </c>
      <c r="G21" s="6">
        <f>+Tabla2[[#This Row],[HABER]]*Tabla2[[#This Row],[Coficiente]]</f>
        <v>124197</v>
      </c>
    </row>
    <row r="22" spans="1:7" x14ac:dyDescent="0.25">
      <c r="A22" s="4">
        <v>43405</v>
      </c>
      <c r="B22" t="s">
        <v>23</v>
      </c>
      <c r="C22" s="1">
        <v>12001</v>
      </c>
      <c r="E22" s="5">
        <f>VLOOKUP($B$1,Tabla1[],3,0)/VLOOKUP(Tabla2[[#This Row],[PERIODO]],Tabla1[],3,0)</f>
        <v>1.0256982344571439</v>
      </c>
      <c r="F22" s="6">
        <f>+Tabla2[[#This Row],[DEBE]]*Tabla2[[#This Row],[Coficiente]]</f>
        <v>12309.404511720184</v>
      </c>
      <c r="G22" s="6">
        <f>+Tabla2[[#This Row],[HABER]]*Tabla2[[#This Row],[Coficiente]]</f>
        <v>0</v>
      </c>
    </row>
    <row r="23" spans="1:7" x14ac:dyDescent="0.25">
      <c r="A23" s="4">
        <v>43435</v>
      </c>
      <c r="B23" t="s">
        <v>23</v>
      </c>
      <c r="C23" s="1">
        <v>40100</v>
      </c>
      <c r="E23" s="5">
        <f>VLOOKUP($B$1,Tabla1[],3,0)/VLOOKUP(Tabla2[[#This Row],[PERIODO]],Tabla1[],3,0)</f>
        <v>1</v>
      </c>
      <c r="F23" s="6">
        <f>+Tabla2[[#This Row],[DEBE]]*Tabla2[[#This Row],[Coficiente]]</f>
        <v>40100</v>
      </c>
      <c r="G23" s="6">
        <f>+Tabla2[[#This Row],[HABER]]*Tabla2[[#This Row],[Coficiente]]</f>
        <v>0</v>
      </c>
    </row>
    <row r="24" spans="1:7" x14ac:dyDescent="0.25">
      <c r="A24" s="4">
        <v>43435</v>
      </c>
      <c r="B24" t="s">
        <v>38</v>
      </c>
      <c r="C24" s="1">
        <v>12500</v>
      </c>
      <c r="E24" s="5">
        <f>VLOOKUP($B$1,Tabla1[],3,0)/VLOOKUP(Tabla2[[#This Row],[PERIODO]],Tabla1[],3,0)</f>
        <v>1</v>
      </c>
      <c r="F24" s="6">
        <f>+Tabla2[[#This Row],[DEBE]]*Tabla2[[#This Row],[Coficiente]]</f>
        <v>12500</v>
      </c>
      <c r="G24" s="6">
        <f>+Tabla2[[#This Row],[HABER]]*Tabla2[[#This Row],[Coficiente]]</f>
        <v>0</v>
      </c>
    </row>
    <row r="25" spans="1:7" x14ac:dyDescent="0.25">
      <c r="A25" s="4">
        <v>43405</v>
      </c>
      <c r="B25" t="s">
        <v>34</v>
      </c>
      <c r="C25" s="1">
        <v>75.37</v>
      </c>
      <c r="E25" s="5">
        <f>VLOOKUP($B$1,Tabla1[],3,0)/VLOOKUP(Tabla2[[#This Row],[PERIODO]],Tabla1[],3,0)</f>
        <v>1.0256982344571439</v>
      </c>
      <c r="F25" s="6">
        <f>+Tabla2[[#This Row],[DEBE]]*Tabla2[[#This Row],[Coficiente]]</f>
        <v>77.306875931034938</v>
      </c>
      <c r="G25" s="6">
        <f>+Tabla2[[#This Row],[HABER]]*Tabla2[[#This Row],[Coficiente]]</f>
        <v>0</v>
      </c>
    </row>
    <row r="26" spans="1:7" x14ac:dyDescent="0.25">
      <c r="A26" s="4">
        <v>43435</v>
      </c>
      <c r="B26" t="s">
        <v>34</v>
      </c>
      <c r="D26" s="1">
        <v>75.37</v>
      </c>
      <c r="E26" s="5">
        <f>VLOOKUP($B$1,Tabla1[],3,0)/VLOOKUP(Tabla2[[#This Row],[PERIODO]],Tabla1[],3,0)</f>
        <v>1</v>
      </c>
      <c r="F26" s="6">
        <f>+Tabla2[[#This Row],[DEBE]]*Tabla2[[#This Row],[Coficiente]]</f>
        <v>0</v>
      </c>
      <c r="G26" s="6">
        <f>+Tabla2[[#This Row],[HABER]]*Tabla2[[#This Row],[Coficiente]]</f>
        <v>75.37</v>
      </c>
    </row>
    <row r="27" spans="1:7" x14ac:dyDescent="0.25">
      <c r="A27" s="4">
        <v>43435</v>
      </c>
      <c r="B27" t="s">
        <v>45</v>
      </c>
      <c r="D27" s="1">
        <v>585.39</v>
      </c>
      <c r="E27" s="5">
        <f>VLOOKUP($B$1,Tabla1[],3,0)/VLOOKUP(Tabla2[[#This Row],[PERIODO]],Tabla1[],3,0)</f>
        <v>1</v>
      </c>
      <c r="F27" s="6">
        <f>+Tabla2[[#This Row],[DEBE]]*Tabla2[[#This Row],[Coficiente]]</f>
        <v>0</v>
      </c>
      <c r="G27" s="6">
        <f>+Tabla2[[#This Row],[HABER]]*Tabla2[[#This Row],[Coficiente]]</f>
        <v>585.39</v>
      </c>
    </row>
    <row r="28" spans="1:7" x14ac:dyDescent="0.25">
      <c r="A28" s="4">
        <v>43435</v>
      </c>
      <c r="B28" t="s">
        <v>44</v>
      </c>
      <c r="C28" s="1">
        <v>1203.8900000000001</v>
      </c>
      <c r="E28" s="5">
        <f>VLOOKUP($B$1,Tabla1[],3,0)/VLOOKUP(Tabla2[[#This Row],[PERIODO]],Tabla1[],3,0)</f>
        <v>1</v>
      </c>
      <c r="F28" s="6">
        <f>+Tabla2[[#This Row],[DEBE]]*Tabla2[[#This Row],[Coficiente]]</f>
        <v>1203.8900000000001</v>
      </c>
      <c r="G28" s="6">
        <f>+Tabla2[[#This Row],[HABER]]*Tabla2[[#This Row],[Coficiente]]</f>
        <v>0</v>
      </c>
    </row>
    <row r="29" spans="1:7" x14ac:dyDescent="0.25">
      <c r="A29" s="4">
        <v>43405</v>
      </c>
      <c r="B29" t="s">
        <v>21</v>
      </c>
      <c r="C29" s="1">
        <v>0.03</v>
      </c>
      <c r="E29" s="5">
        <f>VLOOKUP($B$1,Tabla1[],3,0)/VLOOKUP(Tabla2[[#This Row],[PERIODO]],Tabla1[],3,0)</f>
        <v>1.0256982344571439</v>
      </c>
      <c r="F29" s="6">
        <f>+Tabla2[[#This Row],[DEBE]]*Tabla2[[#This Row],[Coficiente]]</f>
        <v>3.0770947033714316E-2</v>
      </c>
      <c r="G29" s="6">
        <f>+Tabla2[[#This Row],[HABER]]*Tabla2[[#This Row],[Coficiente]]</f>
        <v>0</v>
      </c>
    </row>
    <row r="30" spans="1:7" x14ac:dyDescent="0.25">
      <c r="A30" s="4">
        <v>43405</v>
      </c>
      <c r="B30" t="s">
        <v>21</v>
      </c>
      <c r="C30" s="1">
        <v>19885.39</v>
      </c>
      <c r="E30" s="5">
        <f>VLOOKUP($B$1,Tabla1[],3,0)/VLOOKUP(Tabla2[[#This Row],[PERIODO]],Tabla1[],3,0)</f>
        <v>1.0256982344571439</v>
      </c>
      <c r="F30" s="6">
        <f>+Tabla2[[#This Row],[DEBE]]*Tabla2[[#This Row],[Coficiente]]</f>
        <v>20396.409414491744</v>
      </c>
      <c r="G30" s="6">
        <f>+Tabla2[[#This Row],[HABER]]*Tabla2[[#This Row],[Coficiente]]</f>
        <v>0</v>
      </c>
    </row>
    <row r="31" spans="1:7" x14ac:dyDescent="0.25">
      <c r="A31" s="4">
        <v>43405</v>
      </c>
      <c r="B31" t="s">
        <v>21</v>
      </c>
      <c r="D31" s="1">
        <v>19885.419999999998</v>
      </c>
      <c r="E31" s="5">
        <f>VLOOKUP($B$1,Tabla1[],3,0)/VLOOKUP(Tabla2[[#This Row],[PERIODO]],Tabla1[],3,0)</f>
        <v>1.0256982344571439</v>
      </c>
      <c r="F31" s="6">
        <f>+Tabla2[[#This Row],[DEBE]]*Tabla2[[#This Row],[Coficiente]]</f>
        <v>0</v>
      </c>
      <c r="G31" s="6">
        <f>+Tabla2[[#This Row],[HABER]]*Tabla2[[#This Row],[Coficiente]]</f>
        <v>20396.440185438776</v>
      </c>
    </row>
    <row r="32" spans="1:7" x14ac:dyDescent="0.25">
      <c r="A32" s="4">
        <v>43435</v>
      </c>
      <c r="B32" t="s">
        <v>21</v>
      </c>
      <c r="D32" s="1">
        <v>0.02</v>
      </c>
      <c r="E32" s="5">
        <f>VLOOKUP($B$1,Tabla1[],3,0)/VLOOKUP(Tabla2[[#This Row],[PERIODO]],Tabla1[],3,0)</f>
        <v>1</v>
      </c>
      <c r="F32" s="6">
        <f>+Tabla2[[#This Row],[DEBE]]*Tabla2[[#This Row],[Coficiente]]</f>
        <v>0</v>
      </c>
      <c r="G32" s="6">
        <f>+Tabla2[[#This Row],[HABER]]*Tabla2[[#This Row],[Coficiente]]</f>
        <v>0.02</v>
      </c>
    </row>
    <row r="33" spans="1:7" x14ac:dyDescent="0.25">
      <c r="A33" s="4">
        <v>43435</v>
      </c>
      <c r="B33" t="s">
        <v>21</v>
      </c>
      <c r="C33" s="1">
        <v>17863.8</v>
      </c>
      <c r="E33" s="5">
        <f>VLOOKUP($B$1,Tabla1[],3,0)/VLOOKUP(Tabla2[[#This Row],[PERIODO]],Tabla1[],3,0)</f>
        <v>1</v>
      </c>
      <c r="F33" s="6">
        <f>+Tabla2[[#This Row],[DEBE]]*Tabla2[[#This Row],[Coficiente]]</f>
        <v>17863.8</v>
      </c>
      <c r="G33" s="6">
        <f>+Tabla2[[#This Row],[HABER]]*Tabla2[[#This Row],[Coficiente]]</f>
        <v>0</v>
      </c>
    </row>
    <row r="34" spans="1:7" x14ac:dyDescent="0.25">
      <c r="A34" s="4">
        <v>43435</v>
      </c>
      <c r="B34" t="s">
        <v>21</v>
      </c>
      <c r="D34" s="1">
        <v>17863.78</v>
      </c>
      <c r="E34" s="5">
        <f>VLOOKUP($B$1,Tabla1[],3,0)/VLOOKUP(Tabla2[[#This Row],[PERIODO]],Tabla1[],3,0)</f>
        <v>1</v>
      </c>
      <c r="F34" s="6">
        <f>+Tabla2[[#This Row],[DEBE]]*Tabla2[[#This Row],[Coficiente]]</f>
        <v>0</v>
      </c>
      <c r="G34" s="6">
        <f>+Tabla2[[#This Row],[HABER]]*Tabla2[[#This Row],[Coficiente]]</f>
        <v>17863.78</v>
      </c>
    </row>
    <row r="35" spans="1:7" x14ac:dyDescent="0.25">
      <c r="A35" s="4">
        <v>43435</v>
      </c>
      <c r="B35" t="s">
        <v>41</v>
      </c>
      <c r="D35" s="1">
        <v>8427.24</v>
      </c>
      <c r="E35" s="5">
        <f>VLOOKUP($B$1,Tabla1[],3,0)/VLOOKUP(Tabla2[[#This Row],[PERIODO]],Tabla1[],3,0)</f>
        <v>1</v>
      </c>
      <c r="F35" s="6">
        <f>+Tabla2[[#This Row],[DEBE]]*Tabla2[[#This Row],[Coficiente]]</f>
        <v>0</v>
      </c>
      <c r="G35" s="6">
        <f>+Tabla2[[#This Row],[HABER]]*Tabla2[[#This Row],[Coficiente]]</f>
        <v>8427.24</v>
      </c>
    </row>
    <row r="36" spans="1:7" x14ac:dyDescent="0.25">
      <c r="A36" s="4">
        <v>43435</v>
      </c>
      <c r="B36" t="s">
        <v>41</v>
      </c>
      <c r="D36" s="1">
        <v>235.24</v>
      </c>
      <c r="E36" s="5">
        <f>VLOOKUP($B$1,Tabla1[],3,0)/VLOOKUP(Tabla2[[#This Row],[PERIODO]],Tabla1[],3,0)</f>
        <v>1</v>
      </c>
      <c r="F36" s="6">
        <f>+Tabla2[[#This Row],[DEBE]]*Tabla2[[#This Row],[Coficiente]]</f>
        <v>0</v>
      </c>
      <c r="G36" s="6">
        <f>+Tabla2[[#This Row],[HABER]]*Tabla2[[#This Row],[Coficiente]]</f>
        <v>235.24</v>
      </c>
    </row>
    <row r="37" spans="1:7" x14ac:dyDescent="0.25">
      <c r="A37" s="4">
        <v>43435</v>
      </c>
      <c r="B37" t="s">
        <v>41</v>
      </c>
      <c r="C37" s="1">
        <v>8662.48</v>
      </c>
      <c r="E37" s="5">
        <f>VLOOKUP($B$1,Tabla1[],3,0)/VLOOKUP(Tabla2[[#This Row],[PERIODO]],Tabla1[],3,0)</f>
        <v>1</v>
      </c>
      <c r="F37" s="6">
        <f>+Tabla2[[#This Row],[DEBE]]*Tabla2[[#This Row],[Coficiente]]</f>
        <v>8662.48</v>
      </c>
      <c r="G37" s="6">
        <f>+Tabla2[[#This Row],[HABER]]*Tabla2[[#This Row],[Coficiente]]</f>
        <v>0</v>
      </c>
    </row>
    <row r="38" spans="1:7" x14ac:dyDescent="0.25">
      <c r="A38" s="4">
        <v>43405</v>
      </c>
      <c r="B38" t="s">
        <v>32</v>
      </c>
      <c r="C38" s="1">
        <v>137.93</v>
      </c>
      <c r="E38" s="5">
        <f>VLOOKUP($B$1,Tabla1[],3,0)/VLOOKUP(Tabla2[[#This Row],[PERIODO]],Tabla1[],3,0)</f>
        <v>1.0256982344571439</v>
      </c>
      <c r="F38" s="6">
        <f>+Tabla2[[#This Row],[DEBE]]*Tabla2[[#This Row],[Coficiente]]</f>
        <v>141.47455747867386</v>
      </c>
      <c r="G38" s="6">
        <f>+Tabla2[[#This Row],[HABER]]*Tabla2[[#This Row],[Coficiente]]</f>
        <v>0</v>
      </c>
    </row>
    <row r="39" spans="1:7" x14ac:dyDescent="0.25">
      <c r="A39" s="4">
        <v>43435</v>
      </c>
      <c r="B39" t="s">
        <v>32</v>
      </c>
      <c r="C39" s="1">
        <v>271.74</v>
      </c>
      <c r="E39" s="5">
        <f>VLOOKUP($B$1,Tabla1[],3,0)/VLOOKUP(Tabla2[[#This Row],[PERIODO]],Tabla1[],3,0)</f>
        <v>1</v>
      </c>
      <c r="F39" s="6">
        <f>+Tabla2[[#This Row],[DEBE]]*Tabla2[[#This Row],[Coficiente]]</f>
        <v>271.74</v>
      </c>
      <c r="G39" s="6">
        <f>+Tabla2[[#This Row],[HABER]]*Tabla2[[#This Row],[Coficiente]]</f>
        <v>0</v>
      </c>
    </row>
    <row r="40" spans="1:7" x14ac:dyDescent="0.25">
      <c r="A40" s="4">
        <v>43435</v>
      </c>
      <c r="B40" t="s">
        <v>32</v>
      </c>
      <c r="D40" s="1">
        <v>137.93</v>
      </c>
      <c r="E40" s="5">
        <f>VLOOKUP($B$1,Tabla1[],3,0)/VLOOKUP(Tabla2[[#This Row],[PERIODO]],Tabla1[],3,0)</f>
        <v>1</v>
      </c>
      <c r="F40" s="6">
        <f>+Tabla2[[#This Row],[DEBE]]*Tabla2[[#This Row],[Coficiente]]</f>
        <v>0</v>
      </c>
      <c r="G40" s="6">
        <f>+Tabla2[[#This Row],[HABER]]*Tabla2[[#This Row],[Coficiente]]</f>
        <v>137.93</v>
      </c>
    </row>
    <row r="41" spans="1:7" x14ac:dyDescent="0.25">
      <c r="A41" s="4">
        <v>43405</v>
      </c>
      <c r="B41" t="s">
        <v>33</v>
      </c>
      <c r="C41" s="1">
        <v>19885.419999999998</v>
      </c>
      <c r="E41" s="5">
        <f>VLOOKUP($B$1,Tabla1[],3,0)/VLOOKUP(Tabla2[[#This Row],[PERIODO]],Tabla1[],3,0)</f>
        <v>1.0256982344571439</v>
      </c>
      <c r="F41" s="6">
        <f>+Tabla2[[#This Row],[DEBE]]*Tabla2[[#This Row],[Coficiente]]</f>
        <v>20396.440185438776</v>
      </c>
      <c r="G41" s="6">
        <f>+Tabla2[[#This Row],[HABER]]*Tabla2[[#This Row],[Coficiente]]</f>
        <v>0</v>
      </c>
    </row>
    <row r="42" spans="1:7" x14ac:dyDescent="0.25">
      <c r="A42" s="4">
        <v>43435</v>
      </c>
      <c r="B42" t="s">
        <v>33</v>
      </c>
      <c r="C42" s="1">
        <v>29086.720000000001</v>
      </c>
      <c r="E42" s="5">
        <f>VLOOKUP($B$1,Tabla1[],3,0)/VLOOKUP(Tabla2[[#This Row],[PERIODO]],Tabla1[],3,0)</f>
        <v>1</v>
      </c>
      <c r="F42" s="6">
        <f>+Tabla2[[#This Row],[DEBE]]*Tabla2[[#This Row],[Coficiente]]</f>
        <v>29086.720000000001</v>
      </c>
      <c r="G42" s="6">
        <f>+Tabla2[[#This Row],[HABER]]*Tabla2[[#This Row],[Coficiente]]</f>
        <v>0</v>
      </c>
    </row>
    <row r="43" spans="1:7" x14ac:dyDescent="0.25">
      <c r="A43" s="4">
        <v>43435</v>
      </c>
      <c r="B43" t="s">
        <v>33</v>
      </c>
      <c r="D43" s="1">
        <v>19885.419999999998</v>
      </c>
      <c r="E43" s="5">
        <f>VLOOKUP($B$1,Tabla1[],3,0)/VLOOKUP(Tabla2[[#This Row],[PERIODO]],Tabla1[],3,0)</f>
        <v>1</v>
      </c>
      <c r="F43" s="6">
        <f>+Tabla2[[#This Row],[DEBE]]*Tabla2[[#This Row],[Coficiente]]</f>
        <v>0</v>
      </c>
      <c r="G43" s="6">
        <f>+Tabla2[[#This Row],[HABER]]*Tabla2[[#This Row],[Coficiente]]</f>
        <v>19885.419999999998</v>
      </c>
    </row>
    <row r="44" spans="1:7" x14ac:dyDescent="0.25">
      <c r="A44" s="4">
        <v>43405</v>
      </c>
      <c r="B44" t="s">
        <v>28</v>
      </c>
      <c r="C44" s="1">
        <v>8892.59</v>
      </c>
      <c r="E44" s="5">
        <f>VLOOKUP($B$1,Tabla1[],3,0)/VLOOKUP(Tabla2[[#This Row],[PERIODO]],Tabla1[],3,0)</f>
        <v>1.0256982344571439</v>
      </c>
      <c r="F44" s="6">
        <f>+Tabla2[[#This Row],[DEBE]]*Tabla2[[#This Row],[Coficiente]]</f>
        <v>9121.1138627512537</v>
      </c>
      <c r="G44" s="6">
        <f>+Tabla2[[#This Row],[HABER]]*Tabla2[[#This Row],[Coficiente]]</f>
        <v>0</v>
      </c>
    </row>
    <row r="45" spans="1:7" x14ac:dyDescent="0.25">
      <c r="A45" s="4">
        <v>43405</v>
      </c>
      <c r="B45" t="s">
        <v>29</v>
      </c>
      <c r="C45" s="1">
        <v>93939.9</v>
      </c>
      <c r="E45" s="5">
        <f>VLOOKUP($B$1,Tabla1[],3,0)/VLOOKUP(Tabla2[[#This Row],[PERIODO]],Tabla1[],3,0)</f>
        <v>1.0256982344571439</v>
      </c>
      <c r="F45" s="6">
        <f>+Tabla2[[#This Row],[DEBE]]*Tabla2[[#This Row],[Coficiente]]</f>
        <v>96353.989575080646</v>
      </c>
      <c r="G45" s="6">
        <f>+Tabla2[[#This Row],[HABER]]*Tabla2[[#This Row],[Coficiente]]</f>
        <v>0</v>
      </c>
    </row>
    <row r="46" spans="1:7" x14ac:dyDescent="0.25">
      <c r="A46" s="4">
        <v>43435</v>
      </c>
      <c r="B46" t="s">
        <v>29</v>
      </c>
      <c r="C46" s="1">
        <v>123076.8</v>
      </c>
      <c r="E46" s="5">
        <f>VLOOKUP($B$1,Tabla1[],3,0)/VLOOKUP(Tabla2[[#This Row],[PERIODO]],Tabla1[],3,0)</f>
        <v>1</v>
      </c>
      <c r="F46" s="6">
        <f>+Tabla2[[#This Row],[DEBE]]*Tabla2[[#This Row],[Coficiente]]</f>
        <v>123076.8</v>
      </c>
      <c r="G46" s="6">
        <f>+Tabla2[[#This Row],[HABER]]*Tabla2[[#This Row],[Coficiente]]</f>
        <v>0</v>
      </c>
    </row>
    <row r="47" spans="1:7" x14ac:dyDescent="0.25">
      <c r="A47" s="4">
        <v>43405</v>
      </c>
      <c r="B47" t="s">
        <v>25</v>
      </c>
      <c r="C47" s="1">
        <v>112.83</v>
      </c>
      <c r="E47" s="5">
        <f>VLOOKUP($B$1,Tabla1[],3,0)/VLOOKUP(Tabla2[[#This Row],[PERIODO]],Tabla1[],3,0)</f>
        <v>1.0256982344571439</v>
      </c>
      <c r="F47" s="6">
        <f>+Tabla2[[#This Row],[DEBE]]*Tabla2[[#This Row],[Coficiente]]</f>
        <v>115.72953179379955</v>
      </c>
      <c r="G47" s="6">
        <f>+Tabla2[[#This Row],[HABER]]*Tabla2[[#This Row],[Coficiente]]</f>
        <v>0</v>
      </c>
    </row>
    <row r="48" spans="1:7" x14ac:dyDescent="0.25">
      <c r="A48" s="4">
        <v>43405</v>
      </c>
      <c r="B48" t="s">
        <v>25</v>
      </c>
      <c r="D48" s="1">
        <v>112.83</v>
      </c>
      <c r="E48" s="5">
        <f>VLOOKUP($B$1,Tabla1[],3,0)/VLOOKUP(Tabla2[[#This Row],[PERIODO]],Tabla1[],3,0)</f>
        <v>1.0256982344571439</v>
      </c>
      <c r="F48" s="6">
        <f>+Tabla2[[#This Row],[DEBE]]*Tabla2[[#This Row],[Coficiente]]</f>
        <v>0</v>
      </c>
      <c r="G48" s="6">
        <f>+Tabla2[[#This Row],[HABER]]*Tabla2[[#This Row],[Coficiente]]</f>
        <v>115.72953179379955</v>
      </c>
    </row>
    <row r="49" spans="1:7" x14ac:dyDescent="0.25">
      <c r="A49" s="4">
        <v>43435</v>
      </c>
      <c r="B49" t="s">
        <v>25</v>
      </c>
      <c r="C49" s="1">
        <v>8.93</v>
      </c>
      <c r="E49" s="5">
        <f>VLOOKUP($B$1,Tabla1[],3,0)/VLOOKUP(Tabla2[[#This Row],[PERIODO]],Tabla1[],3,0)</f>
        <v>1</v>
      </c>
      <c r="F49" s="6">
        <f>+Tabla2[[#This Row],[DEBE]]*Tabla2[[#This Row],[Coficiente]]</f>
        <v>8.93</v>
      </c>
      <c r="G49" s="6">
        <f>+Tabla2[[#This Row],[HABER]]*Tabla2[[#This Row],[Coficiente]]</f>
        <v>0</v>
      </c>
    </row>
    <row r="50" spans="1:7" x14ac:dyDescent="0.25">
      <c r="A50" s="4">
        <v>43435</v>
      </c>
      <c r="B50" t="s">
        <v>25</v>
      </c>
      <c r="D50" s="1">
        <v>8.93</v>
      </c>
      <c r="E50" s="5">
        <f>VLOOKUP($B$1,Tabla1[],3,0)/VLOOKUP(Tabla2[[#This Row],[PERIODO]],Tabla1[],3,0)</f>
        <v>1</v>
      </c>
      <c r="F50" s="6">
        <f>+Tabla2[[#This Row],[DEBE]]*Tabla2[[#This Row],[Coficiente]]</f>
        <v>0</v>
      </c>
      <c r="G50" s="6">
        <f>+Tabla2[[#This Row],[HABER]]*Tabla2[[#This Row],[Coficiente]]</f>
        <v>8.93</v>
      </c>
    </row>
    <row r="51" spans="1:7" x14ac:dyDescent="0.25">
      <c r="A51" s="4">
        <v>43405</v>
      </c>
      <c r="B51" t="s">
        <v>26</v>
      </c>
      <c r="C51" s="1">
        <v>137.93</v>
      </c>
      <c r="E51" s="5">
        <f>VLOOKUP($B$1,Tabla1[],3,0)/VLOOKUP(Tabla2[[#This Row],[PERIODO]],Tabla1[],3,0)</f>
        <v>1.0256982344571439</v>
      </c>
      <c r="F51" s="6">
        <f>+Tabla2[[#This Row],[DEBE]]*Tabla2[[#This Row],[Coficiente]]</f>
        <v>141.47455747867386</v>
      </c>
      <c r="G51" s="6">
        <f>+Tabla2[[#This Row],[HABER]]*Tabla2[[#This Row],[Coficiente]]</f>
        <v>0</v>
      </c>
    </row>
    <row r="52" spans="1:7" x14ac:dyDescent="0.25">
      <c r="A52" s="4">
        <v>43405</v>
      </c>
      <c r="B52" t="s">
        <v>26</v>
      </c>
      <c r="D52" s="1">
        <v>137.93</v>
      </c>
      <c r="E52" s="5">
        <f>VLOOKUP($B$1,Tabla1[],3,0)/VLOOKUP(Tabla2[[#This Row],[PERIODO]],Tabla1[],3,0)</f>
        <v>1.0256982344571439</v>
      </c>
      <c r="F52" s="6">
        <f>+Tabla2[[#This Row],[DEBE]]*Tabla2[[#This Row],[Coficiente]]</f>
        <v>0</v>
      </c>
      <c r="G52" s="6">
        <f>+Tabla2[[#This Row],[HABER]]*Tabla2[[#This Row],[Coficiente]]</f>
        <v>141.47455747867386</v>
      </c>
    </row>
    <row r="53" spans="1:7" x14ac:dyDescent="0.25">
      <c r="A53" s="4">
        <v>43405</v>
      </c>
      <c r="B53" t="s">
        <v>24</v>
      </c>
      <c r="D53" s="1">
        <v>128802.5</v>
      </c>
      <c r="E53" s="5">
        <f>VLOOKUP($B$1,Tabla1[],3,0)/VLOOKUP(Tabla2[[#This Row],[PERIODO]],Tabla1[],3,0)</f>
        <v>1.0256982344571439</v>
      </c>
      <c r="F53" s="6">
        <f>+Tabla2[[#This Row],[DEBE]]*Tabla2[[#This Row],[Coficiente]]</f>
        <v>0</v>
      </c>
      <c r="G53" s="6">
        <f>+Tabla2[[#This Row],[HABER]]*Tabla2[[#This Row],[Coficiente]]</f>
        <v>132112.49684366627</v>
      </c>
    </row>
    <row r="54" spans="1:7" x14ac:dyDescent="0.25">
      <c r="A54" s="4">
        <v>43435</v>
      </c>
      <c r="B54" t="s">
        <v>24</v>
      </c>
      <c r="C54" s="1">
        <v>1966</v>
      </c>
      <c r="E54" s="5">
        <f>VLOOKUP($B$1,Tabla1[],3,0)/VLOOKUP(Tabla2[[#This Row],[PERIODO]],Tabla1[],3,0)</f>
        <v>1</v>
      </c>
      <c r="F54" s="6">
        <f>+Tabla2[[#This Row],[DEBE]]*Tabla2[[#This Row],[Coficiente]]</f>
        <v>1966</v>
      </c>
      <c r="G54" s="6">
        <f>+Tabla2[[#This Row],[HABER]]*Tabla2[[#This Row],[Coficiente]]</f>
        <v>0</v>
      </c>
    </row>
    <row r="55" spans="1:7" x14ac:dyDescent="0.25">
      <c r="A55" s="4">
        <v>43435</v>
      </c>
      <c r="B55" t="s">
        <v>24</v>
      </c>
      <c r="D55" s="1">
        <v>143038.32999999999</v>
      </c>
      <c r="E55" s="5">
        <f>VLOOKUP($B$1,Tabla1[],3,0)/VLOOKUP(Tabla2[[#This Row],[PERIODO]],Tabla1[],3,0)</f>
        <v>1</v>
      </c>
      <c r="F55" s="6">
        <f>+Tabla2[[#This Row],[DEBE]]*Tabla2[[#This Row],[Coficiente]]</f>
        <v>0</v>
      </c>
      <c r="G55" s="6">
        <f>+Tabla2[[#This Row],[HABER]]*Tabla2[[#This Row],[Coficiente]]</f>
        <v>143038.32999999999</v>
      </c>
    </row>
    <row r="56" spans="1:7" x14ac:dyDescent="0.25">
      <c r="A56" s="4">
        <v>43435</v>
      </c>
      <c r="B56" t="s">
        <v>24</v>
      </c>
      <c r="C56" s="1">
        <v>49276.88</v>
      </c>
      <c r="E56" s="5">
        <f>VLOOKUP($B$1,Tabla1[],3,0)/VLOOKUP(Tabla2[[#This Row],[PERIODO]],Tabla1[],3,0)</f>
        <v>1</v>
      </c>
      <c r="F56" s="6">
        <f>+Tabla2[[#This Row],[DEBE]]*Tabla2[[#This Row],[Coficiente]]</f>
        <v>49276.88</v>
      </c>
      <c r="G56" s="6">
        <f>+Tabla2[[#This Row],[HABER]]*Tabla2[[#This Row],[Coficiente]]</f>
        <v>0</v>
      </c>
    </row>
    <row r="57" spans="1:7" x14ac:dyDescent="0.25">
      <c r="A57" s="4">
        <v>43435</v>
      </c>
      <c r="B57" t="s">
        <v>39</v>
      </c>
      <c r="D57" s="1">
        <v>12500</v>
      </c>
      <c r="E57" s="5">
        <f>VLOOKUP($B$1,Tabla1[],3,0)/VLOOKUP(Tabla2[[#This Row],[PERIODO]],Tabla1[],3,0)</f>
        <v>1</v>
      </c>
      <c r="F57" s="6">
        <f>+Tabla2[[#This Row],[DEBE]]*Tabla2[[#This Row],[Coficiente]]</f>
        <v>0</v>
      </c>
      <c r="G57" s="6">
        <f>+Tabla2[[#This Row],[HABER]]*Tabla2[[#This Row],[Coficiente]]</f>
        <v>12500</v>
      </c>
    </row>
    <row r="58" spans="1:7" x14ac:dyDescent="0.25">
      <c r="A58" s="4">
        <v>43435</v>
      </c>
      <c r="B58" t="s">
        <v>36</v>
      </c>
      <c r="C58" s="1">
        <v>156.81</v>
      </c>
      <c r="E58" s="5">
        <f>VLOOKUP($B$1,Tabla1[],3,0)/VLOOKUP(Tabla2[[#This Row],[PERIODO]],Tabla1[],3,0)</f>
        <v>1</v>
      </c>
      <c r="F58" s="6">
        <f>+Tabla2[[#This Row],[DEBE]]*Tabla2[[#This Row],[Coficiente]]</f>
        <v>156.81</v>
      </c>
      <c r="G58" s="6">
        <f>+Tabla2[[#This Row],[HABER]]*Tabla2[[#This Row],[Coficiente]]</f>
        <v>0</v>
      </c>
    </row>
    <row r="59" spans="1:7" x14ac:dyDescent="0.25">
      <c r="A59" s="4">
        <v>43435</v>
      </c>
      <c r="B59" t="s">
        <v>43</v>
      </c>
      <c r="C59" s="1">
        <v>534.20000000000005</v>
      </c>
      <c r="E59" s="5">
        <f>VLOOKUP($B$1,Tabla1[],3,0)/VLOOKUP(Tabla2[[#This Row],[PERIODO]],Tabla1[],3,0)</f>
        <v>1</v>
      </c>
      <c r="F59" s="6">
        <f>+Tabla2[[#This Row],[DEBE]]*Tabla2[[#This Row],[Coficiente]]</f>
        <v>534.20000000000005</v>
      </c>
      <c r="G59" s="6">
        <f>+Tabla2[[#This Row],[HABER]]*Tabla2[[#This Row],[Coficiente]]</f>
        <v>0</v>
      </c>
    </row>
    <row r="60" spans="1:7" x14ac:dyDescent="0.25">
      <c r="A60" s="4">
        <v>43435</v>
      </c>
      <c r="B60" t="s">
        <v>43</v>
      </c>
      <c r="D60" s="1">
        <v>534.20000000000005</v>
      </c>
      <c r="E60" s="5">
        <f>VLOOKUP($B$1,Tabla1[],3,0)/VLOOKUP(Tabla2[[#This Row],[PERIODO]],Tabla1[],3,0)</f>
        <v>1</v>
      </c>
      <c r="F60" s="6">
        <f>+Tabla2[[#This Row],[DEBE]]*Tabla2[[#This Row],[Coficiente]]</f>
        <v>0</v>
      </c>
      <c r="G60" s="6">
        <f>+Tabla2[[#This Row],[HABER]]*Tabla2[[#This Row],[Coficiente]]</f>
        <v>534.20000000000005</v>
      </c>
    </row>
    <row r="61" spans="1:7" x14ac:dyDescent="0.25">
      <c r="A61" s="4">
        <v>43435</v>
      </c>
      <c r="B61" t="s">
        <v>42</v>
      </c>
      <c r="C61" s="1">
        <v>133.81</v>
      </c>
      <c r="E61" s="5">
        <f>VLOOKUP($B$1,Tabla1[],3,0)/VLOOKUP(Tabla2[[#This Row],[PERIODO]],Tabla1[],3,0)</f>
        <v>1</v>
      </c>
      <c r="F61" s="6">
        <f>+Tabla2[[#This Row],[DEBE]]*Tabla2[[#This Row],[Coficiente]]</f>
        <v>133.81</v>
      </c>
      <c r="G61" s="6">
        <f>+Tabla2[[#This Row],[HABER]]*Tabla2[[#This Row],[Coficiente]]</f>
        <v>0</v>
      </c>
    </row>
    <row r="62" spans="1:7" x14ac:dyDescent="0.25">
      <c r="A62" s="4">
        <v>43435</v>
      </c>
      <c r="B62" t="s">
        <v>42</v>
      </c>
      <c r="D62" s="1">
        <v>133.81</v>
      </c>
      <c r="E62" s="5">
        <f>VLOOKUP($B$1,Tabla1[],3,0)/VLOOKUP(Tabla2[[#This Row],[PERIODO]],Tabla1[],3,0)</f>
        <v>1</v>
      </c>
      <c r="F62" s="6">
        <f>+Tabla2[[#This Row],[DEBE]]*Tabla2[[#This Row],[Coficiente]]</f>
        <v>0</v>
      </c>
      <c r="G62" s="6">
        <f>+Tabla2[[#This Row],[HABER]]*Tabla2[[#This Row],[Coficiente]]</f>
        <v>133.81</v>
      </c>
    </row>
    <row r="63" spans="1:7" x14ac:dyDescent="0.25">
      <c r="A63" s="4">
        <v>43405</v>
      </c>
      <c r="B63" t="s">
        <v>31</v>
      </c>
      <c r="D63" s="1">
        <v>37.46</v>
      </c>
      <c r="E63" s="5">
        <f>VLOOKUP($B$1,Tabla1[],3,0)/VLOOKUP(Tabla2[[#This Row],[PERIODO]],Tabla1[],3,0)</f>
        <v>1.0256982344571439</v>
      </c>
      <c r="F63" s="6">
        <f>+Tabla2[[#This Row],[DEBE]]*Tabla2[[#This Row],[Coficiente]]</f>
        <v>0</v>
      </c>
      <c r="G63" s="6">
        <f>+Tabla2[[#This Row],[HABER]]*Tabla2[[#This Row],[Coficiente]]</f>
        <v>38.422655862764614</v>
      </c>
    </row>
    <row r="64" spans="1:7" x14ac:dyDescent="0.25">
      <c r="A64" s="4">
        <v>43405</v>
      </c>
      <c r="B64" t="s">
        <v>31</v>
      </c>
      <c r="C64" s="1">
        <v>37.46</v>
      </c>
      <c r="E64" s="5">
        <f>VLOOKUP($B$1,Tabla1[],3,0)/VLOOKUP(Tabla2[[#This Row],[PERIODO]],Tabla1[],3,0)</f>
        <v>1.0256982344571439</v>
      </c>
      <c r="F64" s="6">
        <f>+Tabla2[[#This Row],[DEBE]]*Tabla2[[#This Row],[Coficiente]]</f>
        <v>38.422655862764614</v>
      </c>
      <c r="G64" s="6">
        <f>+Tabla2[[#This Row],[HABER]]*Tabla2[[#This Row],[Coficiente]]</f>
        <v>0</v>
      </c>
    </row>
    <row r="65" spans="1:7" x14ac:dyDescent="0.25">
      <c r="A65" s="4">
        <v>43405</v>
      </c>
      <c r="B65" t="s">
        <v>27</v>
      </c>
      <c r="C65" s="1">
        <v>5784.3</v>
      </c>
      <c r="E65" s="5">
        <f>VLOOKUP($B$1,Tabla1[],3,0)/VLOOKUP(Tabla2[[#This Row],[PERIODO]],Tabla1[],3,0)</f>
        <v>1.0256982344571439</v>
      </c>
      <c r="F65" s="6">
        <f>+Tabla2[[#This Row],[DEBE]]*Tabla2[[#This Row],[Coficiente]]</f>
        <v>5932.9462975704573</v>
      </c>
      <c r="G65" s="6">
        <f>+Tabla2[[#This Row],[HABER]]*Tabla2[[#This Row],[Coficiente]]</f>
        <v>0</v>
      </c>
    </row>
    <row r="66" spans="1:7" x14ac:dyDescent="0.25">
      <c r="A66" s="4">
        <v>43435</v>
      </c>
      <c r="B66" t="s">
        <v>40</v>
      </c>
      <c r="D66" s="1">
        <v>40129.72</v>
      </c>
      <c r="E66" s="5">
        <f>VLOOKUP($B$1,Tabla1[],3,0)/VLOOKUP(Tabla2[[#This Row],[PERIODO]],Tabla1[],3,0)</f>
        <v>1</v>
      </c>
      <c r="F66" s="6">
        <f>+Tabla2[[#This Row],[DEBE]]*Tabla2[[#This Row],[Coficiente]]</f>
        <v>0</v>
      </c>
      <c r="G66" s="6">
        <f>+Tabla2[[#This Row],[HABER]]*Tabla2[[#This Row],[Coficiente]]</f>
        <v>40129.72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D10" sqref="D10"/>
    </sheetView>
  </sheetViews>
  <sheetFormatPr baseColWidth="10" defaultRowHeight="15" x14ac:dyDescent="0.25"/>
  <cols>
    <col min="1" max="1" width="17.5703125" bestFit="1" customWidth="1"/>
    <col min="2" max="2" width="28.28515625" bestFit="1" customWidth="1"/>
    <col min="3" max="3" width="13.42578125" style="6" bestFit="1" customWidth="1"/>
    <col min="4" max="4" width="14.85546875" style="6" bestFit="1" customWidth="1"/>
    <col min="5" max="5" width="21" style="6" bestFit="1" customWidth="1"/>
    <col min="6" max="6" width="21.85546875" style="6" bestFit="1" customWidth="1"/>
    <col min="7" max="7" width="13.85546875" style="6" bestFit="1" customWidth="1"/>
  </cols>
  <sheetData>
    <row r="1" spans="1:7" x14ac:dyDescent="0.25">
      <c r="A1" s="21" t="s">
        <v>612</v>
      </c>
      <c r="B1" s="21"/>
      <c r="C1" s="21"/>
      <c r="D1" s="21"/>
      <c r="E1" s="21"/>
      <c r="F1" s="21"/>
      <c r="G1" s="21"/>
    </row>
    <row r="3" spans="1:7" x14ac:dyDescent="0.25">
      <c r="A3" s="2" t="s">
        <v>46</v>
      </c>
      <c r="B3" s="2" t="s">
        <v>16</v>
      </c>
      <c r="C3" t="s">
        <v>48</v>
      </c>
      <c r="D3" t="s">
        <v>49</v>
      </c>
      <c r="E3" t="s">
        <v>168</v>
      </c>
      <c r="F3" t="s">
        <v>169</v>
      </c>
      <c r="G3" t="s">
        <v>607</v>
      </c>
    </row>
    <row r="4" spans="1:7" x14ac:dyDescent="0.25">
      <c r="A4" s="7" t="s">
        <v>165</v>
      </c>
      <c r="B4" s="3" t="s">
        <v>20</v>
      </c>
      <c r="C4" s="8"/>
      <c r="D4" s="8">
        <v>21400</v>
      </c>
      <c r="E4" s="8">
        <v>2462.8773111318624</v>
      </c>
      <c r="F4" s="8">
        <v>0</v>
      </c>
      <c r="G4" s="8">
        <v>2462.8773111318624</v>
      </c>
    </row>
    <row r="5" spans="1:7" x14ac:dyDescent="0.25">
      <c r="A5" s="7" t="s">
        <v>166</v>
      </c>
      <c r="B5" s="3" t="s">
        <v>22</v>
      </c>
      <c r="C5" s="8">
        <v>96702.810000000012</v>
      </c>
      <c r="D5" s="8">
        <v>108616.81999999999</v>
      </c>
      <c r="E5" s="8">
        <v>2791.2605063493975</v>
      </c>
      <c r="F5" s="8">
        <v>2485.0914840446349</v>
      </c>
      <c r="G5" s="8">
        <v>306.16902230476262</v>
      </c>
    </row>
    <row r="6" spans="1:7" x14ac:dyDescent="0.25">
      <c r="A6" s="7" t="s">
        <v>166</v>
      </c>
      <c r="B6" s="3" t="s">
        <v>23</v>
      </c>
      <c r="C6" s="8">
        <v>12001</v>
      </c>
      <c r="D6" s="8"/>
      <c r="E6" s="8">
        <v>0</v>
      </c>
      <c r="F6" s="8">
        <v>308.40451172018402</v>
      </c>
      <c r="G6" s="8">
        <v>-308.40451172018402</v>
      </c>
    </row>
    <row r="7" spans="1:7" x14ac:dyDescent="0.25">
      <c r="A7" s="7" t="s">
        <v>166</v>
      </c>
      <c r="B7" s="3" t="s">
        <v>28</v>
      </c>
      <c r="C7" s="8">
        <v>8892.59</v>
      </c>
      <c r="D7" s="8"/>
      <c r="E7" s="8">
        <v>0</v>
      </c>
      <c r="F7" s="8">
        <v>228.52386275125355</v>
      </c>
      <c r="G7" s="8">
        <v>-228.52386275125355</v>
      </c>
    </row>
    <row r="8" spans="1:7" x14ac:dyDescent="0.25">
      <c r="A8" s="7" t="s">
        <v>166</v>
      </c>
      <c r="B8" s="3" t="s">
        <v>29</v>
      </c>
      <c r="C8" s="8">
        <v>93939.9</v>
      </c>
      <c r="D8" s="8"/>
      <c r="E8" s="8">
        <v>0</v>
      </c>
      <c r="F8" s="8">
        <v>2414.0895750806521</v>
      </c>
      <c r="G8" s="8">
        <v>-2414.0895750806521</v>
      </c>
    </row>
    <row r="9" spans="1:7" x14ac:dyDescent="0.25">
      <c r="A9" s="7" t="s">
        <v>166</v>
      </c>
      <c r="B9" s="3" t="s">
        <v>27</v>
      </c>
      <c r="C9" s="8">
        <v>5784.3</v>
      </c>
      <c r="D9" s="8"/>
      <c r="E9" s="8">
        <v>0</v>
      </c>
      <c r="F9" s="8">
        <v>148.64629757045714</v>
      </c>
      <c r="G9" s="8">
        <v>-148.64629757045714</v>
      </c>
    </row>
    <row r="10" spans="1:7" x14ac:dyDescent="0.25">
      <c r="A10" s="7" t="s">
        <v>167</v>
      </c>
      <c r="B10" s="3" t="s">
        <v>22</v>
      </c>
      <c r="C10" s="8">
        <v>85065.62000000001</v>
      </c>
      <c r="D10" s="8">
        <v>124197</v>
      </c>
      <c r="E10" s="8">
        <v>0</v>
      </c>
      <c r="F10" s="8">
        <v>0</v>
      </c>
      <c r="G10" s="8">
        <v>0</v>
      </c>
    </row>
    <row r="11" spans="1:7" x14ac:dyDescent="0.25">
      <c r="A11" s="7" t="s">
        <v>167</v>
      </c>
      <c r="B11" s="3" t="s">
        <v>23</v>
      </c>
      <c r="C11" s="8">
        <v>40100</v>
      </c>
      <c r="D11" s="8"/>
      <c r="E11" s="8">
        <v>0</v>
      </c>
      <c r="F11" s="8">
        <v>0</v>
      </c>
      <c r="G11" s="8">
        <v>0</v>
      </c>
    </row>
    <row r="12" spans="1:7" x14ac:dyDescent="0.25">
      <c r="A12" s="7" t="s">
        <v>167</v>
      </c>
      <c r="B12" s="3" t="s">
        <v>38</v>
      </c>
      <c r="C12" s="8">
        <v>12500</v>
      </c>
      <c r="D12" s="8"/>
      <c r="E12" s="8">
        <v>0</v>
      </c>
      <c r="F12" s="8">
        <v>0</v>
      </c>
      <c r="G12" s="8">
        <v>0</v>
      </c>
    </row>
    <row r="13" spans="1:7" x14ac:dyDescent="0.25">
      <c r="A13" s="7" t="s">
        <v>167</v>
      </c>
      <c r="B13" s="3" t="s">
        <v>44</v>
      </c>
      <c r="C13" s="8">
        <v>1203.8900000000001</v>
      </c>
      <c r="D13" s="8"/>
      <c r="E13" s="8">
        <v>0</v>
      </c>
      <c r="F13" s="8">
        <v>0</v>
      </c>
      <c r="G13" s="8">
        <v>0</v>
      </c>
    </row>
    <row r="14" spans="1:7" x14ac:dyDescent="0.25">
      <c r="A14" s="7" t="s">
        <v>167</v>
      </c>
      <c r="B14" s="3" t="s">
        <v>29</v>
      </c>
      <c r="C14" s="8">
        <v>123076.8</v>
      </c>
      <c r="D14" s="8"/>
      <c r="E14" s="8">
        <v>0</v>
      </c>
      <c r="F14" s="8">
        <v>0</v>
      </c>
      <c r="G14" s="8">
        <v>0</v>
      </c>
    </row>
    <row r="15" spans="1:7" x14ac:dyDescent="0.25">
      <c r="A15" s="7" t="s">
        <v>167</v>
      </c>
      <c r="B15" s="3" t="s">
        <v>40</v>
      </c>
      <c r="C15" s="8"/>
      <c r="D15" s="8">
        <v>40129.72</v>
      </c>
      <c r="E15" s="8">
        <v>0</v>
      </c>
      <c r="F15" s="8">
        <v>0</v>
      </c>
      <c r="G15" s="8">
        <v>0</v>
      </c>
    </row>
    <row r="16" spans="1:7" x14ac:dyDescent="0.25">
      <c r="A16" s="7" t="s">
        <v>47</v>
      </c>
      <c r="C16" s="8">
        <v>479266.91</v>
      </c>
      <c r="D16" s="8">
        <v>294343.54000000004</v>
      </c>
      <c r="E16" s="8">
        <v>5254.1378174811834</v>
      </c>
      <c r="F16" s="8">
        <v>5584.7557311672135</v>
      </c>
      <c r="G16" s="8">
        <v>-330.61791368603008</v>
      </c>
    </row>
    <row r="17" spans="1:7" x14ac:dyDescent="0.25">
      <c r="C17"/>
      <c r="D17"/>
      <c r="E17"/>
      <c r="F17"/>
      <c r="G17"/>
    </row>
    <row r="18" spans="1:7" x14ac:dyDescent="0.25">
      <c r="A18" s="21" t="s">
        <v>609</v>
      </c>
      <c r="B18" s="21"/>
      <c r="C18" s="21"/>
      <c r="D18" s="21"/>
      <c r="E18" s="21"/>
      <c r="F18" s="21"/>
      <c r="G18" s="21"/>
    </row>
    <row r="19" spans="1:7" x14ac:dyDescent="0.25">
      <c r="C19"/>
      <c r="D19"/>
      <c r="E19"/>
      <c r="F19"/>
      <c r="G19"/>
    </row>
    <row r="20" spans="1:7" x14ac:dyDescent="0.25">
      <c r="A20" s="2" t="s">
        <v>46</v>
      </c>
      <c r="B20" s="2" t="s">
        <v>16</v>
      </c>
      <c r="C20" t="s">
        <v>48</v>
      </c>
      <c r="D20" t="s">
        <v>49</v>
      </c>
      <c r="E20" t="s">
        <v>168</v>
      </c>
      <c r="F20" t="s">
        <v>169</v>
      </c>
      <c r="G20" t="s">
        <v>607</v>
      </c>
    </row>
    <row r="21" spans="1:7" x14ac:dyDescent="0.25">
      <c r="A21" s="7" t="s">
        <v>165</v>
      </c>
      <c r="B21" s="3" t="s">
        <v>19</v>
      </c>
      <c r="C21" s="8">
        <v>21400</v>
      </c>
      <c r="D21" s="8"/>
      <c r="E21" s="8">
        <v>0</v>
      </c>
      <c r="F21" s="8">
        <v>2462.8773111318624</v>
      </c>
      <c r="G21" s="8">
        <v>-2462.8773111318624</v>
      </c>
    </row>
    <row r="22" spans="1:7" x14ac:dyDescent="0.25">
      <c r="A22" s="7" t="s">
        <v>166</v>
      </c>
      <c r="B22" s="3" t="s">
        <v>30</v>
      </c>
      <c r="C22" s="8">
        <v>37.46</v>
      </c>
      <c r="D22" s="8">
        <v>37.46</v>
      </c>
      <c r="E22" s="8">
        <v>0.96265586276461335</v>
      </c>
      <c r="F22" s="8">
        <v>0.96265586276461335</v>
      </c>
      <c r="G22" s="8">
        <v>0</v>
      </c>
    </row>
    <row r="23" spans="1:7" x14ac:dyDescent="0.25">
      <c r="A23" s="7" t="s">
        <v>166</v>
      </c>
      <c r="B23" s="3" t="s">
        <v>34</v>
      </c>
      <c r="C23" s="8">
        <v>75.37</v>
      </c>
      <c r="D23" s="8"/>
      <c r="E23" s="8">
        <v>0</v>
      </c>
      <c r="F23" s="8">
        <v>1.9368759310349333</v>
      </c>
      <c r="G23" s="8">
        <v>-1.9368759310349333</v>
      </c>
    </row>
    <row r="24" spans="1:7" x14ac:dyDescent="0.25">
      <c r="A24" s="7" t="s">
        <v>166</v>
      </c>
      <c r="B24" s="3" t="s">
        <v>21</v>
      </c>
      <c r="C24" s="8">
        <v>19885.419999999998</v>
      </c>
      <c r="D24" s="8">
        <v>19885.419999999998</v>
      </c>
      <c r="E24" s="8">
        <v>511.02018543877784</v>
      </c>
      <c r="F24" s="8">
        <v>511.02018543877784</v>
      </c>
      <c r="G24" s="8">
        <v>0</v>
      </c>
    </row>
    <row r="25" spans="1:7" x14ac:dyDescent="0.25">
      <c r="A25" s="7" t="s">
        <v>166</v>
      </c>
      <c r="B25" s="3" t="s">
        <v>32</v>
      </c>
      <c r="C25" s="8">
        <v>137.93</v>
      </c>
      <c r="D25" s="8"/>
      <c r="E25" s="8">
        <v>0</v>
      </c>
      <c r="F25" s="8">
        <v>3.5445574786738518</v>
      </c>
      <c r="G25" s="8">
        <v>-3.5445574786738518</v>
      </c>
    </row>
    <row r="26" spans="1:7" x14ac:dyDescent="0.25">
      <c r="A26" s="7" t="s">
        <v>166</v>
      </c>
      <c r="B26" s="3" t="s">
        <v>33</v>
      </c>
      <c r="C26" s="8">
        <v>19885.419999999998</v>
      </c>
      <c r="D26" s="8"/>
      <c r="E26" s="8">
        <v>0</v>
      </c>
      <c r="F26" s="8">
        <v>511.02018543877784</v>
      </c>
      <c r="G26" s="8">
        <v>-511.02018543877784</v>
      </c>
    </row>
    <row r="27" spans="1:7" x14ac:dyDescent="0.25">
      <c r="A27" s="7" t="s">
        <v>166</v>
      </c>
      <c r="B27" s="3" t="s">
        <v>25</v>
      </c>
      <c r="C27" s="8">
        <v>112.83</v>
      </c>
      <c r="D27" s="8">
        <v>112.83</v>
      </c>
      <c r="E27" s="8">
        <v>2.8995317937995537</v>
      </c>
      <c r="F27" s="8">
        <v>2.8995317937995537</v>
      </c>
      <c r="G27" s="8">
        <v>0</v>
      </c>
    </row>
    <row r="28" spans="1:7" x14ac:dyDescent="0.25">
      <c r="A28" s="7" t="s">
        <v>166</v>
      </c>
      <c r="B28" s="3" t="s">
        <v>26</v>
      </c>
      <c r="C28" s="8">
        <v>137.93</v>
      </c>
      <c r="D28" s="8">
        <v>137.93</v>
      </c>
      <c r="E28" s="8">
        <v>3.5445574786738518</v>
      </c>
      <c r="F28" s="8">
        <v>3.5445574786738518</v>
      </c>
      <c r="G28" s="8">
        <v>0</v>
      </c>
    </row>
    <row r="29" spans="1:7" x14ac:dyDescent="0.25">
      <c r="A29" s="7" t="s">
        <v>166</v>
      </c>
      <c r="B29" s="3" t="s">
        <v>24</v>
      </c>
      <c r="C29" s="8"/>
      <c r="D29" s="8">
        <v>128802.5</v>
      </c>
      <c r="E29" s="8">
        <v>3309.9968436662748</v>
      </c>
      <c r="F29" s="8">
        <v>0</v>
      </c>
      <c r="G29" s="8">
        <v>3309.9968436662748</v>
      </c>
    </row>
    <row r="30" spans="1:7" x14ac:dyDescent="0.25">
      <c r="A30" s="7" t="s">
        <v>166</v>
      </c>
      <c r="B30" s="3" t="s">
        <v>31</v>
      </c>
      <c r="C30" s="8">
        <v>37.46</v>
      </c>
      <c r="D30" s="8">
        <v>37.46</v>
      </c>
      <c r="E30" s="8">
        <v>0.96265586276461335</v>
      </c>
      <c r="F30" s="8">
        <v>0.96265586276461335</v>
      </c>
      <c r="G30" s="8">
        <v>0</v>
      </c>
    </row>
    <row r="31" spans="1:7" x14ac:dyDescent="0.25">
      <c r="A31" s="7" t="s">
        <v>167</v>
      </c>
      <c r="B31" s="3" t="s">
        <v>35</v>
      </c>
      <c r="C31" s="8">
        <v>19244.7</v>
      </c>
      <c r="D31" s="8"/>
      <c r="E31" s="8">
        <v>0</v>
      </c>
      <c r="F31" s="8">
        <v>0</v>
      </c>
      <c r="G31" s="8">
        <v>0</v>
      </c>
    </row>
    <row r="32" spans="1:7" x14ac:dyDescent="0.25">
      <c r="A32" s="7" t="s">
        <v>167</v>
      </c>
      <c r="B32" s="3" t="s">
        <v>19</v>
      </c>
      <c r="C32" s="8"/>
      <c r="D32" s="8">
        <v>21400</v>
      </c>
      <c r="E32" s="8">
        <v>0</v>
      </c>
      <c r="F32" s="8">
        <v>0</v>
      </c>
      <c r="G32" s="8">
        <v>0</v>
      </c>
    </row>
    <row r="33" spans="1:7" x14ac:dyDescent="0.25">
      <c r="A33" s="7" t="s">
        <v>167</v>
      </c>
      <c r="B33" s="3" t="s">
        <v>37</v>
      </c>
      <c r="C33" s="8">
        <v>48556.959999999999</v>
      </c>
      <c r="D33" s="8">
        <v>48556.959999999999</v>
      </c>
      <c r="E33" s="8">
        <v>0</v>
      </c>
      <c r="F33" s="8">
        <v>0</v>
      </c>
      <c r="G33" s="8">
        <v>0</v>
      </c>
    </row>
    <row r="34" spans="1:7" x14ac:dyDescent="0.25">
      <c r="A34" s="7" t="s">
        <v>167</v>
      </c>
      <c r="B34" s="3" t="s">
        <v>38</v>
      </c>
      <c r="C34" s="8">
        <v>12500</v>
      </c>
      <c r="D34" s="8"/>
      <c r="E34" s="8">
        <v>0</v>
      </c>
      <c r="F34" s="8">
        <v>0</v>
      </c>
      <c r="G34" s="8">
        <v>0</v>
      </c>
    </row>
    <row r="35" spans="1:7" x14ac:dyDescent="0.25">
      <c r="A35" s="7" t="s">
        <v>167</v>
      </c>
      <c r="B35" s="3" t="s">
        <v>34</v>
      </c>
      <c r="C35" s="8"/>
      <c r="D35" s="8">
        <v>75.37</v>
      </c>
      <c r="E35" s="8">
        <v>0</v>
      </c>
      <c r="F35" s="8">
        <v>0</v>
      </c>
      <c r="G35" s="8">
        <v>0</v>
      </c>
    </row>
    <row r="36" spans="1:7" x14ac:dyDescent="0.25">
      <c r="A36" s="7" t="s">
        <v>167</v>
      </c>
      <c r="B36" s="3" t="s">
        <v>45</v>
      </c>
      <c r="C36" s="8"/>
      <c r="D36" s="8">
        <v>585.39</v>
      </c>
      <c r="E36" s="8">
        <v>0</v>
      </c>
      <c r="F36" s="8">
        <v>0</v>
      </c>
      <c r="G36" s="8">
        <v>0</v>
      </c>
    </row>
    <row r="37" spans="1:7" x14ac:dyDescent="0.25">
      <c r="A37" s="7" t="s">
        <v>167</v>
      </c>
      <c r="B37" s="3" t="s">
        <v>21</v>
      </c>
      <c r="C37" s="8">
        <v>17863.8</v>
      </c>
      <c r="D37" s="8">
        <v>17863.8</v>
      </c>
      <c r="E37" s="8">
        <v>0</v>
      </c>
      <c r="F37" s="8">
        <v>0</v>
      </c>
      <c r="G37" s="8">
        <v>0</v>
      </c>
    </row>
    <row r="38" spans="1:7" x14ac:dyDescent="0.25">
      <c r="A38" s="7" t="s">
        <v>167</v>
      </c>
      <c r="B38" s="3" t="s">
        <v>41</v>
      </c>
      <c r="C38" s="8">
        <v>8662.48</v>
      </c>
      <c r="D38" s="8">
        <v>8662.48</v>
      </c>
      <c r="E38" s="8">
        <v>0</v>
      </c>
      <c r="F38" s="8">
        <v>0</v>
      </c>
      <c r="G38" s="8">
        <v>0</v>
      </c>
    </row>
    <row r="39" spans="1:7" x14ac:dyDescent="0.25">
      <c r="A39" s="7" t="s">
        <v>167</v>
      </c>
      <c r="B39" s="3" t="s">
        <v>32</v>
      </c>
      <c r="C39" s="8">
        <v>271.74</v>
      </c>
      <c r="D39" s="8">
        <v>137.93</v>
      </c>
      <c r="E39" s="8">
        <v>0</v>
      </c>
      <c r="F39" s="8">
        <v>0</v>
      </c>
      <c r="G39" s="8">
        <v>0</v>
      </c>
    </row>
    <row r="40" spans="1:7" x14ac:dyDescent="0.25">
      <c r="A40" s="7" t="s">
        <v>167</v>
      </c>
      <c r="B40" s="3" t="s">
        <v>33</v>
      </c>
      <c r="C40" s="8">
        <v>29086.720000000001</v>
      </c>
      <c r="D40" s="8">
        <v>19885.419999999998</v>
      </c>
      <c r="E40" s="8">
        <v>0</v>
      </c>
      <c r="F40" s="8">
        <v>0</v>
      </c>
      <c r="G40" s="8">
        <v>0</v>
      </c>
    </row>
    <row r="41" spans="1:7" x14ac:dyDescent="0.25">
      <c r="A41" s="7" t="s">
        <v>167</v>
      </c>
      <c r="B41" s="3" t="s">
        <v>25</v>
      </c>
      <c r="C41" s="8">
        <v>8.93</v>
      </c>
      <c r="D41" s="8">
        <v>8.93</v>
      </c>
      <c r="E41" s="8">
        <v>0</v>
      </c>
      <c r="F41" s="8">
        <v>0</v>
      </c>
      <c r="G41" s="8">
        <v>0</v>
      </c>
    </row>
    <row r="42" spans="1:7" x14ac:dyDescent="0.25">
      <c r="A42" s="7" t="s">
        <v>167</v>
      </c>
      <c r="B42" s="3" t="s">
        <v>24</v>
      </c>
      <c r="C42" s="8">
        <v>51242.879999999997</v>
      </c>
      <c r="D42" s="8">
        <v>143038.32999999999</v>
      </c>
      <c r="E42" s="8">
        <v>0</v>
      </c>
      <c r="F42" s="8">
        <v>0</v>
      </c>
      <c r="G42" s="8">
        <v>0</v>
      </c>
    </row>
    <row r="43" spans="1:7" x14ac:dyDescent="0.25">
      <c r="A43" s="7" t="s">
        <v>167</v>
      </c>
      <c r="B43" s="3" t="s">
        <v>39</v>
      </c>
      <c r="C43" s="8"/>
      <c r="D43" s="8">
        <v>12500</v>
      </c>
      <c r="E43" s="8">
        <v>0</v>
      </c>
      <c r="F43" s="8">
        <v>0</v>
      </c>
      <c r="G43" s="8">
        <v>0</v>
      </c>
    </row>
    <row r="44" spans="1:7" x14ac:dyDescent="0.25">
      <c r="A44" s="7" t="s">
        <v>167</v>
      </c>
      <c r="B44" s="3" t="s">
        <v>36</v>
      </c>
      <c r="C44" s="8">
        <v>156.81</v>
      </c>
      <c r="D44" s="8"/>
      <c r="E44" s="8">
        <v>0</v>
      </c>
      <c r="F44" s="8">
        <v>0</v>
      </c>
      <c r="G44" s="8">
        <v>0</v>
      </c>
    </row>
    <row r="45" spans="1:7" x14ac:dyDescent="0.25">
      <c r="A45" s="7" t="s">
        <v>167</v>
      </c>
      <c r="B45" s="3" t="s">
        <v>42</v>
      </c>
      <c r="C45" s="8">
        <v>133.81</v>
      </c>
      <c r="D45" s="8">
        <v>133.81</v>
      </c>
      <c r="E45" s="8">
        <v>0</v>
      </c>
      <c r="F45" s="8">
        <v>0</v>
      </c>
      <c r="G45" s="8">
        <v>0</v>
      </c>
    </row>
    <row r="46" spans="1:7" x14ac:dyDescent="0.25">
      <c r="A46" s="7" t="s">
        <v>47</v>
      </c>
      <c r="C46" s="8">
        <v>249438.65</v>
      </c>
      <c r="D46" s="8">
        <v>421862.01999999996</v>
      </c>
      <c r="E46" s="8">
        <v>3829.386430103099</v>
      </c>
      <c r="F46" s="8">
        <v>3498.768516417098</v>
      </c>
      <c r="G46" s="8">
        <v>330.61791368600097</v>
      </c>
    </row>
    <row r="47" spans="1:7" x14ac:dyDescent="0.25">
      <c r="C47"/>
      <c r="D47"/>
      <c r="E47"/>
      <c r="F47"/>
      <c r="G47"/>
    </row>
    <row r="48" spans="1:7" x14ac:dyDescent="0.25">
      <c r="G48" s="6">
        <f>+GETPIVOTDATA("Saldo RECPAM",$A$20)+GETPIVOTDATA("Saldo RECPAM",$A$3)</f>
        <v>-2.9103830456733704E-11</v>
      </c>
    </row>
  </sheetData>
  <mergeCells count="2">
    <mergeCell ref="A18:G18"/>
    <mergeCell ref="A1:G1"/>
  </mergeCell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workbookViewId="0">
      <selection activeCell="A2" sqref="A2"/>
    </sheetView>
  </sheetViews>
  <sheetFormatPr baseColWidth="10" defaultRowHeight="15" x14ac:dyDescent="0.25"/>
  <cols>
    <col min="2" max="2" width="15.7109375" bestFit="1" customWidth="1"/>
    <col min="3" max="3" width="18.140625" customWidth="1"/>
    <col min="4" max="4" width="10.7109375" bestFit="1" customWidth="1"/>
    <col min="5" max="5" width="20.28515625" bestFit="1" customWidth="1"/>
  </cols>
  <sheetData>
    <row r="1" spans="1:8" x14ac:dyDescent="0.25">
      <c r="A1" s="21" t="s">
        <v>614</v>
      </c>
      <c r="B1" s="21"/>
      <c r="C1" s="21"/>
      <c r="D1" s="21"/>
      <c r="E1" s="21"/>
      <c r="F1" s="21"/>
      <c r="G1" s="21"/>
      <c r="H1" s="21"/>
    </row>
    <row r="3" spans="1:8" ht="15.75" thickBot="1" x14ac:dyDescent="0.3">
      <c r="A3" s="9" t="s">
        <v>15</v>
      </c>
      <c r="B3" s="9" t="s">
        <v>170</v>
      </c>
      <c r="C3" s="9" t="s">
        <v>171</v>
      </c>
      <c r="D3" s="9" t="s">
        <v>172</v>
      </c>
      <c r="E3" s="10" t="s">
        <v>173</v>
      </c>
      <c r="F3" s="9" t="s">
        <v>17</v>
      </c>
      <c r="G3" s="11" t="s">
        <v>18</v>
      </c>
      <c r="H3" s="9" t="s">
        <v>610</v>
      </c>
    </row>
    <row r="4" spans="1:8" ht="15.75" thickTop="1" x14ac:dyDescent="0.25">
      <c r="A4" s="4">
        <v>43435</v>
      </c>
      <c r="B4" t="str">
        <f>IFERROR(VLOOKUP(Tabla3[[#This Row],[Cuenta ]],Tabla4[],2,0),0)</f>
        <v>Result. Negativo</v>
      </c>
      <c r="C4" t="s">
        <v>605</v>
      </c>
      <c r="D4" t="s">
        <v>606</v>
      </c>
      <c r="E4" t="s">
        <v>461</v>
      </c>
      <c r="F4" s="8">
        <v>2462.8773111318624</v>
      </c>
    </row>
    <row r="5" spans="1:8" x14ac:dyDescent="0.25">
      <c r="A5" s="4">
        <v>43435</v>
      </c>
      <c r="B5" t="str">
        <f>IFERROR(VLOOKUP(Tabla3[[#This Row],[Cuenta ]],Tabla4[],2,0),0)</f>
        <v>Patrimonio Neto</v>
      </c>
      <c r="C5" t="s">
        <v>605</v>
      </c>
      <c r="D5" t="s">
        <v>606</v>
      </c>
      <c r="E5" t="s">
        <v>426</v>
      </c>
      <c r="G5" s="8">
        <v>2462.8773111318624</v>
      </c>
    </row>
    <row r="6" spans="1:8" x14ac:dyDescent="0.25">
      <c r="A6" s="4">
        <v>43435</v>
      </c>
      <c r="B6" t="str">
        <f>IFERROR(VLOOKUP(Tabla3[[#This Row],[Cuenta ]],Tabla4[],2,0),0)</f>
        <v>Result. Negativo</v>
      </c>
      <c r="C6" t="s">
        <v>605</v>
      </c>
      <c r="D6" t="s">
        <v>606</v>
      </c>
      <c r="E6" s="3" t="s">
        <v>22</v>
      </c>
      <c r="G6" s="8">
        <v>306.16902230476262</v>
      </c>
    </row>
    <row r="7" spans="1:8" x14ac:dyDescent="0.25">
      <c r="A7" s="4">
        <v>43435</v>
      </c>
      <c r="B7" t="str">
        <f>IFERROR(VLOOKUP(Tabla3[[#This Row],[Cuenta ]],Tabla4[],2,0),0)</f>
        <v>Result. Negativo</v>
      </c>
      <c r="C7" t="s">
        <v>605</v>
      </c>
      <c r="D7" t="s">
        <v>606</v>
      </c>
      <c r="E7" s="3" t="s">
        <v>23</v>
      </c>
      <c r="F7" s="6">
        <v>308.40451172018402</v>
      </c>
    </row>
    <row r="8" spans="1:8" x14ac:dyDescent="0.25">
      <c r="A8" s="4">
        <v>43435</v>
      </c>
      <c r="B8" t="str">
        <f>IFERROR(VLOOKUP(Tabla3[[#This Row],[Cuenta ]],Tabla4[],2,0),0)</f>
        <v>Result. Negativo</v>
      </c>
      <c r="C8" t="s">
        <v>605</v>
      </c>
      <c r="D8" t="s">
        <v>606</v>
      </c>
      <c r="E8" s="3" t="s">
        <v>28</v>
      </c>
      <c r="F8" s="6">
        <v>228.523862751254</v>
      </c>
    </row>
    <row r="9" spans="1:8" x14ac:dyDescent="0.25">
      <c r="A9" s="4">
        <v>43435</v>
      </c>
      <c r="B9" t="str">
        <f>IFERROR(VLOOKUP(Tabla3[[#This Row],[Cuenta ]],Tabla4[],2,0),0)</f>
        <v>Activo</v>
      </c>
      <c r="C9" t="s">
        <v>605</v>
      </c>
      <c r="D9" t="s">
        <v>606</v>
      </c>
      <c r="E9" s="3" t="s">
        <v>29</v>
      </c>
      <c r="F9" s="6">
        <v>2414.0895750806499</v>
      </c>
    </row>
    <row r="10" spans="1:8" x14ac:dyDescent="0.25">
      <c r="A10" s="4">
        <v>43435</v>
      </c>
      <c r="B10" t="str">
        <f>IFERROR(VLOOKUP(Tabla3[[#This Row],[Cuenta ]],Tabla4[],2,0),0)</f>
        <v>Result. Negativo</v>
      </c>
      <c r="C10" t="s">
        <v>605</v>
      </c>
      <c r="D10" t="s">
        <v>606</v>
      </c>
      <c r="E10" s="3" t="s">
        <v>27</v>
      </c>
      <c r="F10" s="6">
        <v>148.64629757045699</v>
      </c>
    </row>
    <row r="11" spans="1:8" x14ac:dyDescent="0.25">
      <c r="A11" s="4">
        <v>43435</v>
      </c>
      <c r="B11" t="str">
        <f>IFERROR(VLOOKUP(Tabla3[[#This Row],[Cuenta ]],Tabla4[],2,0),0)</f>
        <v>Result. Negativo</v>
      </c>
      <c r="C11" t="s">
        <v>605</v>
      </c>
      <c r="D11" t="s">
        <v>606</v>
      </c>
      <c r="E11" t="s">
        <v>461</v>
      </c>
      <c r="G11" s="8">
        <f>SUM(F7:F10)-G6</f>
        <v>2793.4952248177824</v>
      </c>
      <c r="H11" s="8">
        <f>+Tabla3[[#This Row],[HABER]]-F4</f>
        <v>330.61791368592003</v>
      </c>
    </row>
    <row r="12" spans="1:8" x14ac:dyDescent="0.25">
      <c r="F12">
        <f>SUBTOTAL(109,Tabla3[DEBE])</f>
        <v>5562.5415582544074</v>
      </c>
      <c r="G12">
        <f>SUBTOTAL(109,Tabla3[HABER])</f>
        <v>5562.5415582544074</v>
      </c>
      <c r="H12">
        <f>+Tabla3[[#Totals],[DEBE]]-Tabla3[[#Totals],[HABER]]</f>
        <v>0</v>
      </c>
    </row>
    <row r="14" spans="1:8" x14ac:dyDescent="0.25">
      <c r="A14" s="21" t="s">
        <v>613</v>
      </c>
      <c r="B14" s="21"/>
      <c r="C14" s="21"/>
      <c r="D14" s="21"/>
      <c r="E14" s="21"/>
      <c r="F14" s="21"/>
      <c r="G14" s="21"/>
      <c r="H14" s="21"/>
    </row>
    <row r="16" spans="1:8" ht="15.75" thickBot="1" x14ac:dyDescent="0.3">
      <c r="A16" s="9" t="s">
        <v>15</v>
      </c>
      <c r="B16" s="9" t="s">
        <v>170</v>
      </c>
      <c r="C16" s="9" t="s">
        <v>171</v>
      </c>
      <c r="D16" s="9" t="s">
        <v>172</v>
      </c>
      <c r="E16" s="10" t="s">
        <v>173</v>
      </c>
      <c r="F16" s="9" t="s">
        <v>17</v>
      </c>
      <c r="G16" s="11" t="s">
        <v>18</v>
      </c>
      <c r="H16" s="9" t="s">
        <v>610</v>
      </c>
    </row>
    <row r="17" spans="1:8" ht="15.75" thickTop="1" x14ac:dyDescent="0.25">
      <c r="A17" s="4">
        <v>43435</v>
      </c>
      <c r="B17" t="str">
        <f>IFERROR(VLOOKUP(Tabla36[[#This Row],[Cuenta ]],Tabla4[],2,0),0)</f>
        <v>Patrimonio Neto</v>
      </c>
      <c r="C17" t="s">
        <v>605</v>
      </c>
      <c r="D17" t="s">
        <v>606</v>
      </c>
      <c r="E17" s="3" t="s">
        <v>20</v>
      </c>
      <c r="G17" s="8">
        <v>2462.8773111318624</v>
      </c>
    </row>
    <row r="18" spans="1:8" x14ac:dyDescent="0.25">
      <c r="A18" s="4">
        <v>43435</v>
      </c>
      <c r="B18" t="str">
        <f>IFERROR(VLOOKUP(Tabla36[[#This Row],[Cuenta ]],Tabla4[],2,0),0)</f>
        <v>Result. Negativo</v>
      </c>
      <c r="C18" t="s">
        <v>605</v>
      </c>
      <c r="D18" t="s">
        <v>606</v>
      </c>
      <c r="E18" t="s">
        <v>461</v>
      </c>
      <c r="F18" s="8">
        <f>+G17</f>
        <v>2462.8773111318624</v>
      </c>
      <c r="G18" s="8"/>
      <c r="H18" s="8"/>
    </row>
    <row r="19" spans="1:8" x14ac:dyDescent="0.25">
      <c r="A19" s="4">
        <v>43435</v>
      </c>
      <c r="B19" t="str">
        <f>IFERROR(VLOOKUP(Tabla36[[#This Row],[Cuenta ]],Tabla4[],2,0),0)</f>
        <v>Result. Negativo</v>
      </c>
      <c r="C19" t="s">
        <v>605</v>
      </c>
      <c r="D19" t="s">
        <v>606</v>
      </c>
      <c r="E19" s="3" t="s">
        <v>22</v>
      </c>
      <c r="G19" s="8">
        <v>306.16902230476262</v>
      </c>
    </row>
    <row r="20" spans="1:8" x14ac:dyDescent="0.25">
      <c r="A20" s="4">
        <v>43435</v>
      </c>
      <c r="B20" t="str">
        <f>IFERROR(VLOOKUP(Tabla36[[#This Row],[Cuenta ]],Tabla4[],2,0),0)</f>
        <v>Result. Negativo</v>
      </c>
      <c r="C20" t="s">
        <v>605</v>
      </c>
      <c r="D20" t="s">
        <v>606</v>
      </c>
      <c r="E20" t="s">
        <v>461</v>
      </c>
      <c r="F20" s="8">
        <f>+G19</f>
        <v>306.16902230476262</v>
      </c>
      <c r="G20" s="8"/>
      <c r="H20" s="8"/>
    </row>
    <row r="21" spans="1:8" x14ac:dyDescent="0.25">
      <c r="A21" s="4">
        <v>43435</v>
      </c>
      <c r="B21" t="str">
        <f>IFERROR(VLOOKUP(Tabla36[[#This Row],[Cuenta ]],Tabla4[],2,0),0)</f>
        <v>Result. Negativo</v>
      </c>
      <c r="C21" t="s">
        <v>605</v>
      </c>
      <c r="D21" t="s">
        <v>606</v>
      </c>
      <c r="E21" s="3" t="s">
        <v>23</v>
      </c>
      <c r="F21" s="8">
        <v>308.40451172018402</v>
      </c>
      <c r="G21" s="8"/>
    </row>
    <row r="22" spans="1:8" x14ac:dyDescent="0.25">
      <c r="A22" s="4">
        <v>43435</v>
      </c>
      <c r="B22" t="str">
        <f>IFERROR(VLOOKUP(Tabla36[[#This Row],[Cuenta ]],Tabla4[],2,0),0)</f>
        <v>Result. Negativo</v>
      </c>
      <c r="C22" t="s">
        <v>605</v>
      </c>
      <c r="D22" t="s">
        <v>606</v>
      </c>
      <c r="E22" t="s">
        <v>461</v>
      </c>
      <c r="F22" s="8"/>
      <c r="G22" s="8">
        <f>+F21</f>
        <v>308.40451172018402</v>
      </c>
      <c r="H22" s="8"/>
    </row>
    <row r="23" spans="1:8" x14ac:dyDescent="0.25">
      <c r="A23" s="4">
        <v>43435</v>
      </c>
      <c r="B23" t="str">
        <f>IFERROR(VLOOKUP(Tabla36[[#This Row],[Cuenta ]],Tabla4[],2,0),0)</f>
        <v>Result. Negativo</v>
      </c>
      <c r="C23" t="s">
        <v>605</v>
      </c>
      <c r="D23" t="s">
        <v>606</v>
      </c>
      <c r="E23" s="3" t="s">
        <v>28</v>
      </c>
      <c r="F23" s="8">
        <v>228.523862751254</v>
      </c>
    </row>
    <row r="24" spans="1:8" x14ac:dyDescent="0.25">
      <c r="A24" s="4">
        <v>43435</v>
      </c>
      <c r="B24" t="str">
        <f>IFERROR(VLOOKUP(Tabla36[[#This Row],[Cuenta ]],Tabla4[],2,0),0)</f>
        <v>Result. Negativo</v>
      </c>
      <c r="C24" t="s">
        <v>605</v>
      </c>
      <c r="D24" t="s">
        <v>606</v>
      </c>
      <c r="E24" t="s">
        <v>461</v>
      </c>
      <c r="F24" s="8"/>
      <c r="G24" s="8">
        <f>+F23</f>
        <v>228.523862751254</v>
      </c>
      <c r="H24" s="8"/>
    </row>
    <row r="25" spans="1:8" x14ac:dyDescent="0.25">
      <c r="A25" s="4">
        <v>43435</v>
      </c>
      <c r="B25" t="str">
        <f>IFERROR(VLOOKUP(Tabla36[[#This Row],[Cuenta ]],Tabla4[],2,0),0)</f>
        <v>Activo</v>
      </c>
      <c r="C25" t="s">
        <v>605</v>
      </c>
      <c r="D25" t="s">
        <v>606</v>
      </c>
      <c r="E25" s="3" t="s">
        <v>29</v>
      </c>
      <c r="F25" s="8">
        <v>2414.0895750806499</v>
      </c>
    </row>
    <row r="26" spans="1:8" x14ac:dyDescent="0.25">
      <c r="A26" s="4">
        <v>43435</v>
      </c>
      <c r="B26" t="str">
        <f>IFERROR(VLOOKUP(Tabla36[[#This Row],[Cuenta ]],Tabla4[],2,0),0)</f>
        <v>Result. Negativo</v>
      </c>
      <c r="C26" t="s">
        <v>605</v>
      </c>
      <c r="D26" t="s">
        <v>606</v>
      </c>
      <c r="E26" t="s">
        <v>461</v>
      </c>
      <c r="F26" s="8"/>
      <c r="G26" s="8">
        <f>+F25</f>
        <v>2414.0895750806499</v>
      </c>
      <c r="H26" s="8"/>
    </row>
    <row r="27" spans="1:8" x14ac:dyDescent="0.25">
      <c r="A27" s="4">
        <v>43435</v>
      </c>
      <c r="B27" t="str">
        <f>IFERROR(VLOOKUP(Tabla36[[#This Row],[Cuenta ]],Tabla4[],2,0),0)</f>
        <v>Result. Negativo</v>
      </c>
      <c r="C27" t="s">
        <v>605</v>
      </c>
      <c r="D27" t="s">
        <v>606</v>
      </c>
      <c r="E27" s="3" t="s">
        <v>27</v>
      </c>
      <c r="F27" s="8">
        <v>148.64629757045699</v>
      </c>
    </row>
    <row r="28" spans="1:8" x14ac:dyDescent="0.25">
      <c r="A28" s="4">
        <v>43435</v>
      </c>
      <c r="B28" t="str">
        <f>IFERROR(VLOOKUP(Tabla36[[#This Row],[Cuenta ]],Tabla4[],2,0),0)</f>
        <v>Result. Negativo</v>
      </c>
      <c r="C28" t="s">
        <v>605</v>
      </c>
      <c r="D28" t="s">
        <v>606</v>
      </c>
      <c r="E28" t="s">
        <v>461</v>
      </c>
      <c r="F28" s="8"/>
      <c r="G28" s="8">
        <f>+F27</f>
        <v>148.64629757045699</v>
      </c>
      <c r="H28" s="8"/>
    </row>
    <row r="29" spans="1:8" x14ac:dyDescent="0.25">
      <c r="F29" s="8">
        <f>SUBTOTAL(109,Tabla36[DEBE])</f>
        <v>5868.71058055917</v>
      </c>
      <c r="G29" s="8">
        <f>SUBTOTAL(109,Tabla36[HABER])</f>
        <v>5868.71058055917</v>
      </c>
      <c r="H29">
        <f>+Tabla36[[#Totals],[DEBE]]-Tabla36[[#Totals],[HABER]]</f>
        <v>0</v>
      </c>
    </row>
  </sheetData>
  <mergeCells count="2">
    <mergeCell ref="A14:H14"/>
    <mergeCell ref="A1:H1"/>
  </mergeCells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Procedimiento</vt:lpstr>
      <vt:lpstr>Indices</vt:lpstr>
      <vt:lpstr>CUENTA</vt:lpstr>
      <vt:lpstr>Diario</vt:lpstr>
      <vt:lpstr>Saldos Ajustados</vt:lpstr>
      <vt:lpstr>Ajustes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dcterms:created xsi:type="dcterms:W3CDTF">2019-03-13T12:24:02Z</dcterms:created>
  <dcterms:modified xsi:type="dcterms:W3CDTF">2019-03-29T13:05:56Z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ba4b4c00-51ab-46a4-bea9-db267e57ef22</vt:lpwstr>
  </property>
</Properties>
</file>